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autoCompressPictures="0"/>
  <mc:AlternateContent xmlns:mc="http://schemas.openxmlformats.org/markup-compatibility/2006">
    <mc:Choice Requires="x15">
      <x15ac:absPath xmlns:x15ac="http://schemas.microsoft.com/office/spreadsheetml/2010/11/ac" url="/Users/akitashinsuke/Downloads/"/>
    </mc:Choice>
  </mc:AlternateContent>
  <xr:revisionPtr revIDLastSave="0" documentId="13_ncr:1_{0EF4375F-77A2-FE48-A207-4A3F4388AC67}" xr6:coauthVersionLast="47" xr6:coauthVersionMax="47" xr10:uidLastSave="{00000000-0000-0000-0000-000000000000}"/>
  <bookViews>
    <workbookView xWindow="0" yWindow="600" windowWidth="32740" windowHeight="19880" activeTab="2" xr2:uid="{00000000-000D-0000-FFFF-FFFF00000000}"/>
  </bookViews>
  <sheets>
    <sheet name="ﾄﾗｯｸ" sheetId="1" state="hidden" r:id="rId1"/>
    <sheet name="幅3棒高補助" sheetId="3" state="hidden" r:id="rId2"/>
    <sheet name="当日枠"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7" i="1" l="1"/>
  <c r="F51" i="3"/>
  <c r="F52" i="3"/>
  <c r="F53" i="3"/>
  <c r="F54" i="3"/>
  <c r="H17" i="1"/>
  <c r="H16" i="1"/>
  <c r="G18" i="1"/>
  <c r="H18" i="1"/>
  <c r="J6" i="1"/>
  <c r="E48" i="4"/>
  <c r="E15" i="4"/>
  <c r="G15" i="4"/>
  <c r="E16" i="4"/>
  <c r="G16" i="4"/>
  <c r="E17" i="4"/>
  <c r="G17" i="4"/>
  <c r="E18" i="4"/>
  <c r="G18" i="4"/>
  <c r="E19" i="4"/>
  <c r="G19" i="4"/>
  <c r="E20" i="4"/>
  <c r="G20" i="4"/>
  <c r="E21" i="4"/>
  <c r="G21" i="4"/>
  <c r="E22" i="4"/>
  <c r="G22" i="4"/>
  <c r="E23" i="4"/>
  <c r="G23" i="4"/>
  <c r="E24" i="4"/>
  <c r="G24" i="4"/>
  <c r="E25" i="4"/>
  <c r="G25" i="4"/>
  <c r="E26" i="4"/>
  <c r="G26" i="4"/>
  <c r="E27" i="4"/>
  <c r="G27" i="4"/>
  <c r="E28" i="4"/>
  <c r="G28" i="4"/>
  <c r="E29" i="4"/>
  <c r="G29" i="4"/>
  <c r="E30" i="4"/>
  <c r="G30" i="4"/>
  <c r="E31" i="4"/>
  <c r="I31" i="4"/>
  <c r="E32" i="4"/>
  <c r="I32" i="4"/>
  <c r="E33" i="4"/>
  <c r="I33" i="4"/>
  <c r="E34" i="4"/>
  <c r="I34" i="4"/>
  <c r="E35" i="4"/>
  <c r="I35" i="4"/>
  <c r="E36" i="4"/>
  <c r="I36" i="4"/>
  <c r="E37" i="4"/>
  <c r="I37" i="4"/>
  <c r="E38" i="4"/>
  <c r="I38" i="4"/>
  <c r="E39" i="4"/>
  <c r="I39" i="4"/>
  <c r="E40" i="4"/>
  <c r="I40" i="4"/>
  <c r="E41" i="4"/>
  <c r="I41" i="4"/>
  <c r="E42" i="4"/>
  <c r="I42" i="4"/>
  <c r="E43" i="4"/>
  <c r="I43" i="4"/>
  <c r="E44" i="4"/>
  <c r="I44" i="4"/>
  <c r="E45" i="4"/>
  <c r="I45" i="4"/>
  <c r="E46" i="4"/>
  <c r="I46" i="4"/>
  <c r="E47" i="4"/>
  <c r="I47" i="4"/>
  <c r="I48" i="4"/>
  <c r="E49" i="4"/>
  <c r="I49" i="4"/>
  <c r="E50" i="4"/>
  <c r="I50" i="4"/>
  <c r="E51" i="4"/>
  <c r="I51" i="4"/>
  <c r="E52" i="4"/>
  <c r="I52" i="4"/>
  <c r="E53" i="4"/>
  <c r="I53" i="4"/>
  <c r="E54" i="4"/>
  <c r="I54" i="4"/>
  <c r="E55" i="4"/>
  <c r="I55" i="4"/>
  <c r="J95" i="1"/>
  <c r="F30" i="4"/>
  <c r="J85" i="1"/>
  <c r="F29" i="4"/>
  <c r="J84" i="1"/>
  <c r="J83" i="1"/>
  <c r="J79" i="1"/>
  <c r="F28" i="4"/>
  <c r="J67" i="1"/>
  <c r="F27" i="4"/>
  <c r="J66" i="1"/>
  <c r="F26" i="4"/>
  <c r="J64" i="1"/>
  <c r="F25" i="4"/>
  <c r="J62" i="1"/>
  <c r="J59" i="1"/>
  <c r="J58" i="1"/>
  <c r="J51" i="1"/>
  <c r="F24" i="4"/>
  <c r="J50" i="1"/>
  <c r="F23" i="4"/>
  <c r="J26" i="1"/>
  <c r="J25" i="1"/>
  <c r="F22" i="4"/>
  <c r="J24" i="1"/>
  <c r="F21" i="4"/>
  <c r="J23" i="1"/>
  <c r="F20" i="4"/>
  <c r="J22" i="1"/>
  <c r="J21" i="1"/>
  <c r="F19" i="4"/>
  <c r="J20" i="1"/>
  <c r="F18" i="4"/>
  <c r="J19" i="1"/>
  <c r="F17" i="4"/>
  <c r="J18" i="1"/>
  <c r="J16" i="1"/>
  <c r="J11" i="1"/>
  <c r="F16" i="4"/>
  <c r="J10" i="1"/>
  <c r="F15" i="4"/>
  <c r="J5" i="1"/>
  <c r="H5" i="1"/>
  <c r="H6" i="1"/>
  <c r="H7" i="1"/>
  <c r="H8" i="1"/>
  <c r="H9" i="1"/>
  <c r="H10" i="1"/>
  <c r="H11" i="1"/>
  <c r="H12" i="1"/>
  <c r="H13" i="1"/>
  <c r="H14" i="1"/>
  <c r="H15" i="1"/>
  <c r="H26" i="4"/>
  <c r="I26" i="4"/>
  <c r="G19" i="1"/>
  <c r="H22" i="4"/>
  <c r="I22" i="4"/>
  <c r="H18" i="4"/>
  <c r="I18" i="4"/>
  <c r="H28" i="4"/>
  <c r="I28" i="4"/>
  <c r="H15" i="4"/>
  <c r="I15" i="4"/>
  <c r="H23" i="4"/>
  <c r="I23" i="4"/>
  <c r="H21" i="4"/>
  <c r="I21" i="4"/>
  <c r="H16" i="4"/>
  <c r="I16" i="4"/>
  <c r="H25" i="4"/>
  <c r="I25" i="4"/>
  <c r="H27" i="4"/>
  <c r="I27" i="4"/>
  <c r="H17" i="4"/>
  <c r="I17" i="4"/>
  <c r="H30" i="4"/>
  <c r="I30" i="4"/>
  <c r="H24" i="4"/>
  <c r="I24" i="4"/>
  <c r="H19" i="4"/>
  <c r="I19" i="4"/>
  <c r="H29" i="4"/>
  <c r="I29" i="4"/>
  <c r="H20" i="4"/>
  <c r="I20" i="4"/>
  <c r="H19" i="1"/>
  <c r="G20" i="1"/>
  <c r="H20" i="1"/>
  <c r="G21" i="1"/>
  <c r="H21" i="1"/>
  <c r="G22" i="1"/>
  <c r="H22" i="1"/>
  <c r="G23" i="1"/>
  <c r="H23" i="1"/>
  <c r="G24" i="1"/>
  <c r="H24" i="1"/>
  <c r="G25" i="1"/>
  <c r="H25" i="1"/>
  <c r="G26" i="1"/>
  <c r="H26" i="1"/>
  <c r="G27" i="1"/>
  <c r="H27" i="1"/>
  <c r="G28" i="1"/>
  <c r="H28" i="1"/>
  <c r="G29" i="1"/>
  <c r="G44" i="3"/>
  <c r="G39" i="3"/>
  <c r="G37" i="3"/>
  <c r="G35" i="3"/>
  <c r="G33" i="3"/>
  <c r="G45" i="3"/>
  <c r="G58" i="3"/>
  <c r="G54" i="3"/>
  <c r="G53" i="3"/>
  <c r="G52" i="3"/>
  <c r="G51" i="3"/>
  <c r="H29" i="1"/>
  <c r="G30" i="1"/>
  <c r="H30" i="1"/>
  <c r="G31" i="1"/>
  <c r="H31" i="1"/>
  <c r="G32" i="1"/>
  <c r="H32" i="1"/>
  <c r="G33" i="1"/>
  <c r="H33" i="1"/>
  <c r="G34" i="1"/>
  <c r="H34" i="1"/>
  <c r="G35" i="1"/>
  <c r="H35" i="1"/>
  <c r="G36" i="1"/>
  <c r="H36" i="1"/>
  <c r="G37" i="1"/>
  <c r="H37" i="1"/>
  <c r="G38" i="1"/>
  <c r="H38" i="1"/>
  <c r="G39" i="1"/>
  <c r="H39" i="1"/>
  <c r="G40" i="1"/>
  <c r="H40" i="1"/>
  <c r="G41" i="1"/>
  <c r="H41" i="1"/>
  <c r="G42" i="1"/>
  <c r="H42" i="1"/>
  <c r="G43" i="1"/>
  <c r="H43" i="1"/>
  <c r="G44" i="1"/>
  <c r="H44" i="1"/>
  <c r="G45" i="1"/>
  <c r="H45" i="1"/>
  <c r="G46" i="1"/>
  <c r="H46" i="1"/>
  <c r="G47" i="1"/>
  <c r="H47" i="1"/>
  <c r="G48" i="1"/>
  <c r="H48" i="1"/>
  <c r="G49" i="1"/>
  <c r="H49" i="1"/>
  <c r="G50" i="1"/>
  <c r="H50" i="1"/>
  <c r="G51" i="1"/>
  <c r="H51" i="1"/>
  <c r="G52" i="1"/>
  <c r="H52" i="1"/>
  <c r="G53" i="1"/>
  <c r="H53" i="1"/>
  <c r="G54" i="1"/>
  <c r="H54" i="1"/>
  <c r="G55" i="1"/>
  <c r="H55" i="1"/>
  <c r="G56" i="1"/>
  <c r="H56" i="1"/>
  <c r="G57" i="1"/>
  <c r="H57" i="1"/>
  <c r="G58" i="1"/>
  <c r="H58" i="1"/>
  <c r="G59" i="1"/>
  <c r="H59" i="1"/>
  <c r="G60" i="1"/>
  <c r="H60" i="1"/>
  <c r="G61" i="1"/>
  <c r="H61" i="1"/>
  <c r="G62" i="1"/>
  <c r="H62" i="1"/>
  <c r="G63" i="1"/>
  <c r="H63" i="1"/>
  <c r="G64" i="1"/>
  <c r="H64" i="1"/>
  <c r="G65" i="1"/>
  <c r="H65" i="1"/>
  <c r="G66" i="1"/>
  <c r="H66" i="1"/>
  <c r="G67" i="1"/>
  <c r="H67" i="1"/>
  <c r="G68" i="1"/>
  <c r="H68" i="1"/>
  <c r="G69" i="1"/>
  <c r="H69" i="1"/>
  <c r="G70" i="1"/>
  <c r="H70" i="1"/>
  <c r="G71" i="1"/>
  <c r="H71" i="1"/>
  <c r="G72" i="1"/>
  <c r="H72" i="1"/>
  <c r="G73" i="1"/>
  <c r="H73" i="1"/>
  <c r="G74" i="1"/>
  <c r="H74" i="1"/>
  <c r="G75" i="1"/>
  <c r="H75" i="1"/>
  <c r="G76" i="1"/>
  <c r="H76" i="1"/>
  <c r="G77" i="1"/>
  <c r="H77" i="1"/>
  <c r="G78" i="1"/>
  <c r="H78" i="1"/>
  <c r="G79" i="1"/>
  <c r="H79" i="1"/>
  <c r="G80" i="1"/>
  <c r="H80" i="1"/>
  <c r="G81" i="1"/>
  <c r="H81" i="1"/>
  <c r="G82" i="1"/>
  <c r="H82" i="1"/>
  <c r="G83" i="1"/>
  <c r="H83" i="1"/>
  <c r="G84" i="1"/>
  <c r="H84" i="1"/>
  <c r="G85" i="1"/>
  <c r="H85" i="1"/>
  <c r="G86" i="1"/>
  <c r="H86" i="1"/>
  <c r="G87" i="1"/>
  <c r="H87" i="1"/>
  <c r="G88" i="1"/>
  <c r="H88" i="1"/>
  <c r="G89" i="1"/>
  <c r="H89" i="1"/>
  <c r="G90" i="1"/>
  <c r="H90" i="1"/>
  <c r="G91" i="1"/>
  <c r="H91" i="1"/>
  <c r="G92" i="1"/>
  <c r="H92" i="1"/>
  <c r="G93" i="1"/>
  <c r="H93" i="1"/>
  <c r="G94" i="1"/>
  <c r="H94" i="1"/>
  <c r="G95" i="1"/>
  <c r="H95" i="1"/>
  <c r="G96" i="1"/>
  <c r="H96" i="1"/>
  <c r="G97" i="1"/>
  <c r="H97" i="1"/>
  <c r="G98" i="1"/>
  <c r="H98" i="1"/>
  <c r="G99" i="1"/>
  <c r="H9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tc={C77FE7DC-97A4-1440-9B29-80A26DE5E7E0}</author>
  </authors>
  <commentList>
    <comment ref="J6" authorId="0" shapeId="0" xr:uid="{00000000-0006-0000-0000-000001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82人を4組（1組20.5人）に手動設定。定員20の自動計算値5組を上書き</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tc={1BC00FD4-26AD-344F-A9DF-54D672365EF5}</author>
    <author>tc={1490E44F-B8F9-1E42-ACE8-359C191A7EE7}</author>
    <author>tc={BF1A6702-59FD-6743-B035-37A368B2EDF2}</author>
    <author>tc={F57E8CD5-3963-A049-8646-6DEC7521A9DB}</author>
    <author>tc={95C7B7B8-D7CE-064F-83B3-D3167372A610}</author>
    <author>tc={7A1993F1-73BF-E945-9A13-3CCD85BC2F14}</author>
    <author>tc={37AE9F76-3768-534F-A3B3-853D1EE8A073}</author>
    <author>tc={5795D709-46DA-B240-9B57-F2CBD204CABB}</author>
    <author>tc={C767FB98-771F-3840-93F6-6C774B5D57C5}</author>
    <author>tc={BEA78023-0EB0-8D48-A307-4474E71CF0D8}</author>
    <author>tc={4BE1B696-E36F-F94E-B2C8-FECE77AC5CB6}</author>
  </authors>
  <commentList>
    <comment ref="I16" authorId="0" shapeId="0" xr:uid="{00000000-0006-0000-0100-000001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17" authorId="1" shapeId="0" xr:uid="{00000000-0006-0000-0100-000002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19" authorId="2" shapeId="0" xr:uid="{00000000-0006-0000-0100-000003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20" authorId="3" shapeId="0" xr:uid="{00000000-0006-0000-0100-000004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21" authorId="4" shapeId="0" xr:uid="{00000000-0006-0000-0100-000005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22" authorId="5" shapeId="0" xr:uid="{00000000-0006-0000-0100-000006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23" authorId="6" shapeId="0" xr:uid="{00000000-0006-0000-0100-000007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32" authorId="7" shapeId="0" xr:uid="{00000000-0006-0000-0100-000008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中学／一高の内訳がエントリー一覧に無いため合計を記載。要確認</t>
      </text>
    </comment>
    <comment ref="I45" authorId="8" shapeId="0" xr:uid="{00000000-0006-0000-0100-000009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ﾋﾟｯﾄ間は均等割りで暫定配分。要確認</t>
      </text>
    </comment>
    <comment ref="I58" authorId="9" shapeId="0" xr:uid="{00000000-0006-0000-0100-00000A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中学／一高の内訳がエントリー一覧に無いため合計を記載。要確認</t>
      </text>
    </comment>
    <comment ref="I59" authorId="10" shapeId="0" xr:uid="{00000000-0006-0000-0100-00000B0000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中学／一高の内訳がエントリー一覧に無いため合計を記載。要確認</t>
      </text>
    </comment>
  </commentList>
</comments>
</file>

<file path=xl/sharedStrings.xml><?xml version="1.0" encoding="utf-8"?>
<sst xmlns="http://schemas.openxmlformats.org/spreadsheetml/2006/main" count="628" uniqueCount="167">
  <si>
    <t>組</t>
    <rPh sb="0" eb="1">
      <t>クミ</t>
    </rPh>
    <phoneticPr fontId="1"/>
  </si>
  <si>
    <t>競技開始時刻</t>
    <rPh sb="0" eb="2">
      <t>キョウギ</t>
    </rPh>
    <rPh sb="2" eb="4">
      <t>カイシ</t>
    </rPh>
    <rPh sb="4" eb="6">
      <t>ジコク</t>
    </rPh>
    <phoneticPr fontId="1"/>
  </si>
  <si>
    <t>現地コール時刻</t>
    <rPh sb="0" eb="2">
      <t>ゲンチ</t>
    </rPh>
    <rPh sb="5" eb="7">
      <t>ジコク</t>
    </rPh>
    <phoneticPr fontId="1"/>
  </si>
  <si>
    <t>1組</t>
    <rPh sb="1" eb="2">
      <t>クミ</t>
    </rPh>
    <phoneticPr fontId="1"/>
  </si>
  <si>
    <t>2組</t>
    <rPh sb="1" eb="2">
      <t>クミ</t>
    </rPh>
    <phoneticPr fontId="1"/>
  </si>
  <si>
    <t>人数</t>
    <rPh sb="0" eb="2">
      <t>ニンズウ</t>
    </rPh>
    <phoneticPr fontId="1"/>
  </si>
  <si>
    <t>共通</t>
    <rPh sb="0" eb="2">
      <t>キョウツウ</t>
    </rPh>
    <phoneticPr fontId="1"/>
  </si>
  <si>
    <t>性別</t>
    <rPh sb="0" eb="1">
      <t>セイ</t>
    </rPh>
    <rPh sb="1" eb="2">
      <t>ベツ</t>
    </rPh>
    <phoneticPr fontId="1"/>
  </si>
  <si>
    <t>種別</t>
    <rPh sb="0" eb="1">
      <t>シュ</t>
    </rPh>
    <rPh sb="1" eb="2">
      <t>ベツ</t>
    </rPh>
    <phoneticPr fontId="1"/>
  </si>
  <si>
    <t>男</t>
    <rPh sb="0" eb="1">
      <t>オトコ</t>
    </rPh>
    <phoneticPr fontId="1"/>
  </si>
  <si>
    <t>女</t>
    <rPh sb="0" eb="1">
      <t>オンナ</t>
    </rPh>
    <phoneticPr fontId="1"/>
  </si>
  <si>
    <t>高校</t>
    <rPh sb="0" eb="2">
      <t>コウコウ</t>
    </rPh>
    <phoneticPr fontId="1"/>
  </si>
  <si>
    <t>中学</t>
    <rPh sb="0" eb="2">
      <t>チュウガク</t>
    </rPh>
    <phoneticPr fontId="1"/>
  </si>
  <si>
    <t>種目</t>
    <rPh sb="0" eb="2">
      <t>シュモク</t>
    </rPh>
    <phoneticPr fontId="1"/>
  </si>
  <si>
    <t>走幅跳</t>
    <rPh sb="0" eb="1">
      <t>ハシ</t>
    </rPh>
    <rPh sb="1" eb="2">
      <t>ハバ</t>
    </rPh>
    <rPh sb="2" eb="3">
      <t>ト</t>
    </rPh>
    <phoneticPr fontId="1"/>
  </si>
  <si>
    <t>№</t>
    <phoneticPr fontId="1"/>
  </si>
  <si>
    <t>三段跳</t>
    <rPh sb="0" eb="2">
      <t>サンダン</t>
    </rPh>
    <rPh sb="2" eb="3">
      <t>ト</t>
    </rPh>
    <phoneticPr fontId="1"/>
  </si>
  <si>
    <t>走高跳</t>
    <rPh sb="0" eb="1">
      <t>ハシ</t>
    </rPh>
    <rPh sb="1" eb="2">
      <t>タカ</t>
    </rPh>
    <rPh sb="2" eb="3">
      <t>ト</t>
    </rPh>
    <phoneticPr fontId="1"/>
  </si>
  <si>
    <t>砲丸投(6kg)</t>
    <rPh sb="0" eb="3">
      <t>ホウガンナ</t>
    </rPh>
    <phoneticPr fontId="1"/>
  </si>
  <si>
    <t>砲丸投(4kg)</t>
    <rPh sb="0" eb="3">
      <t>ホウガンナ</t>
    </rPh>
    <phoneticPr fontId="1"/>
  </si>
  <si>
    <t>砲丸投(5kg)</t>
    <rPh sb="0" eb="3">
      <t>ホウガンナ</t>
    </rPh>
    <phoneticPr fontId="1"/>
  </si>
  <si>
    <t>砲丸投(2.721kg)</t>
    <rPh sb="0" eb="3">
      <t>ホウガンナ</t>
    </rPh>
    <phoneticPr fontId="1"/>
  </si>
  <si>
    <t>やり投</t>
    <rPh sb="2" eb="3">
      <t>ナ</t>
    </rPh>
    <phoneticPr fontId="1"/>
  </si>
  <si>
    <t>円盤投(1.75kg)</t>
    <rPh sb="0" eb="3">
      <t>エンバンナゲ</t>
    </rPh>
    <phoneticPr fontId="1"/>
  </si>
  <si>
    <t>円盤投(1kg)</t>
    <rPh sb="0" eb="3">
      <t>エンバンナゲ</t>
    </rPh>
    <phoneticPr fontId="1"/>
  </si>
  <si>
    <t>円盤投(1.5kg)</t>
    <rPh sb="0" eb="3">
      <t>エンバンナゲ</t>
    </rPh>
    <phoneticPr fontId="1"/>
  </si>
  <si>
    <t>四種</t>
    <rPh sb="0" eb="2">
      <t>ヨンシュ</t>
    </rPh>
    <phoneticPr fontId="1"/>
  </si>
  <si>
    <t>新人戦</t>
    <rPh sb="0" eb="3">
      <t>シンジンセン</t>
    </rPh>
    <phoneticPr fontId="1"/>
  </si>
  <si>
    <t>決勝</t>
    <rPh sb="0" eb="2">
      <t>ケッショウ</t>
    </rPh>
    <phoneticPr fontId="1"/>
  </si>
  <si>
    <t>A</t>
    <phoneticPr fontId="1"/>
  </si>
  <si>
    <t>B</t>
    <phoneticPr fontId="1"/>
  </si>
  <si>
    <t>a</t>
    <phoneticPr fontId="1"/>
  </si>
  <si>
    <t>一高</t>
    <rPh sb="0" eb="1">
      <t>イチ</t>
    </rPh>
    <rPh sb="1" eb="2">
      <t>コウ</t>
    </rPh>
    <phoneticPr fontId="1"/>
  </si>
  <si>
    <t>一般</t>
    <rPh sb="0" eb="2">
      <t>イッパン</t>
    </rPh>
    <phoneticPr fontId="1"/>
  </si>
  <si>
    <t>砲丸投(7.2kg)</t>
    <rPh sb="0" eb="3">
      <t>ホウガンナ</t>
    </rPh>
    <phoneticPr fontId="1"/>
  </si>
  <si>
    <t>一高</t>
    <rPh sb="0" eb="1">
      <t>イチ</t>
    </rPh>
    <rPh sb="1" eb="2">
      <t>ダカ</t>
    </rPh>
    <phoneticPr fontId="1"/>
  </si>
  <si>
    <t>１５００ｍ</t>
  </si>
  <si>
    <t xml:space="preserve">第３５回奈良市陸上サーキット４日目  </t>
    <rPh sb="7" eb="9">
      <t>リクジョウ</t>
    </rPh>
    <rPh sb="15" eb="16">
      <t>ヒ</t>
    </rPh>
    <rPh sb="16" eb="17">
      <t>メ</t>
    </rPh>
    <phoneticPr fontId="1"/>
  </si>
  <si>
    <t>円盤投(2.00kg)</t>
    <rPh sb="0" eb="3">
      <t>エンバンナゲ</t>
    </rPh>
    <phoneticPr fontId="1"/>
  </si>
  <si>
    <t>棒高跳</t>
    <rPh sb="0" eb="1">
      <t>ボウ</t>
    </rPh>
    <phoneticPr fontId="1"/>
  </si>
  <si>
    <t>3組</t>
    <rPh sb="1" eb="2">
      <t>クミ</t>
    </rPh>
    <phoneticPr fontId="1"/>
  </si>
  <si>
    <t>ﾋﾟｯﾄ</t>
    <phoneticPr fontId="1"/>
  </si>
  <si>
    <t>C(ﾊﾞｯｸ)</t>
    <phoneticPr fontId="1"/>
  </si>
  <si>
    <t>A9m</t>
    <phoneticPr fontId="1"/>
  </si>
  <si>
    <t>B10m</t>
    <phoneticPr fontId="1"/>
  </si>
  <si>
    <t>A11m</t>
    <phoneticPr fontId="1"/>
  </si>
  <si>
    <t>B12m</t>
    <phoneticPr fontId="1"/>
  </si>
  <si>
    <t>フィールド競技</t>
    <rPh sb="5" eb="7">
      <t>キョウギ</t>
    </rPh>
    <phoneticPr fontId="1"/>
  </si>
  <si>
    <t>フィールド競技　補助競技場</t>
    <rPh sb="8" eb="10">
      <t>ホジョ</t>
    </rPh>
    <rPh sb="10" eb="13">
      <t>キョウギジョウ</t>
    </rPh>
    <phoneticPr fontId="1"/>
  </si>
  <si>
    <t>第３６回奈良市陸上サーキット４日目（９月１３日）　当日エントリー枠</t>
  </si>
  <si>
    <t>■ １組あたりの定員（人）</t>
  </si>
  <si>
    <t>１００ｍ</t>
  </si>
  <si>
    <t>２００ｍ</t>
  </si>
  <si>
    <t>４００ｍ・４００ｍH</t>
  </si>
  <si>
    <t>８００ｍ</t>
  </si>
  <si>
    <t>３０００ｍ</t>
  </si>
  <si>
    <t>ハードル種目（直線）</t>
  </si>
  <si>
    <t>ハードル種目（１１０ｍYH・JH）</t>
  </si>
  <si>
    <t>４×１００ｍR</t>
  </si>
  <si>
    <t>フィールド種目（跳躍・投擲）の当日枠　一律</t>
  </si>
  <si>
    <t>区分</t>
  </si>
  <si>
    <t>種別</t>
  </si>
  <si>
    <t>性別</t>
  </si>
  <si>
    <t>種目</t>
  </si>
  <si>
    <t>エントリー人数</t>
  </si>
  <si>
    <t>組数</t>
  </si>
  <si>
    <t>定員/組</t>
  </si>
  <si>
    <t>収容人数計</t>
  </si>
  <si>
    <t>当日枠</t>
  </si>
  <si>
    <t>№</t>
  </si>
  <si>
    <t>組</t>
  </si>
  <si>
    <t>競技開始時刻</t>
  </si>
  <si>
    <t>招集開始時刻</t>
  </si>
  <si>
    <t>人数</t>
  </si>
  <si>
    <t>共通</t>
  </si>
  <si>
    <t>女</t>
  </si>
  <si>
    <t>1組</t>
  </si>
  <si>
    <t>男</t>
  </si>
  <si>
    <t>2組</t>
  </si>
  <si>
    <t>3組</t>
  </si>
  <si>
    <t>4組</t>
  </si>
  <si>
    <t>４００ｍH(0.762m)</t>
  </si>
  <si>
    <t>1組～3組</t>
  </si>
  <si>
    <t>４００ｍH(0.914m)</t>
  </si>
  <si>
    <t>4組～6組</t>
  </si>
  <si>
    <t>7組</t>
  </si>
  <si>
    <t>中学</t>
  </si>
  <si>
    <t>新人戦</t>
  </si>
  <si>
    <t>決勝</t>
  </si>
  <si>
    <t>1組～2組</t>
  </si>
  <si>
    <t>一高</t>
  </si>
  <si>
    <t>１１０ｍHH(1.067m)</t>
  </si>
  <si>
    <t>１１０ｍJH(0.991m)</t>
  </si>
  <si>
    <t>１１０ｍH(0.914m)</t>
  </si>
  <si>
    <t>四種</t>
  </si>
  <si>
    <t>１００ｍH(0.838m)</t>
  </si>
  <si>
    <t>１００ｍYH(0.762m)</t>
  </si>
  <si>
    <t>１００ｍH(0.762m)</t>
  </si>
  <si>
    <t>1組～4組</t>
  </si>
  <si>
    <t>5組～8組</t>
  </si>
  <si>
    <t>9組～12組</t>
  </si>
  <si>
    <t>13組～16組</t>
  </si>
  <si>
    <t>17組～20組</t>
  </si>
  <si>
    <t>21組～24組</t>
  </si>
  <si>
    <t>25組～28組</t>
  </si>
  <si>
    <t>29組～32組</t>
  </si>
  <si>
    <t>33組～36組</t>
  </si>
  <si>
    <t>37組～40組</t>
  </si>
  <si>
    <t>41組～44組</t>
  </si>
  <si>
    <t>45組～48組</t>
  </si>
  <si>
    <t>49組～52組</t>
  </si>
  <si>
    <t>53組～56組</t>
  </si>
  <si>
    <t>57組～60組</t>
  </si>
  <si>
    <t>61組～64組</t>
  </si>
  <si>
    <t>65組～68組</t>
  </si>
  <si>
    <t>69組～72組</t>
  </si>
  <si>
    <t>73組～76組</t>
  </si>
  <si>
    <t>77組～80組</t>
  </si>
  <si>
    <t>81組～84組</t>
  </si>
  <si>
    <t>85組～88組</t>
  </si>
  <si>
    <t>予選1組～3組</t>
  </si>
  <si>
    <t>5組～6組</t>
  </si>
  <si>
    <t>４００ｍ</t>
  </si>
  <si>
    <t xml:space="preserve">第３６回奈良市陸上サーキット４日目  </t>
  </si>
  <si>
    <t>兼2026年度　奈良市中学新人戦  ９月１３日(日)</t>
  </si>
  <si>
    <t>トラック</t>
  </si>
  <si>
    <t>フィールド</t>
  </si>
  <si>
    <t>走高跳</t>
  </si>
  <si>
    <t>走幅跳</t>
  </si>
  <si>
    <t>三段跳</t>
  </si>
  <si>
    <t>砲丸投(5.000kg)</t>
  </si>
  <si>
    <t>砲丸投(4.000kg)</t>
  </si>
  <si>
    <t>一般</t>
  </si>
  <si>
    <t>砲丸投(7.260kg)</t>
  </si>
  <si>
    <t>高校</t>
  </si>
  <si>
    <t>砲丸投(6.000kg)</t>
  </si>
  <si>
    <t>砲丸投(2.721kg)</t>
  </si>
  <si>
    <t>やり投(0.600kg)</t>
  </si>
  <si>
    <t>やり投(0.800kg)</t>
  </si>
  <si>
    <t>円盤投(1.000kg)</t>
  </si>
  <si>
    <t>円盤投(1.500kg)</t>
  </si>
  <si>
    <t>円盤投(2.000kg)</t>
  </si>
  <si>
    <t>円盤投(1.750kg)</t>
  </si>
  <si>
    <t>棒高跳</t>
  </si>
  <si>
    <t>※ E列（エントリー人数）・F列（組数）は ﾄﾗｯｸ／幅3棒高補助 シートを自動参照。当日枠＝収容人数計−エントリー人数。フィールド種目（跳躍・投擲）は組数に関係なく一律５人（B13）。リレー・四種競技・決勝種目は対象外。</t>
  </si>
  <si>
    <t>1組～4組</t>
    <phoneticPr fontId="1"/>
  </si>
  <si>
    <t>5組〜6組</t>
    <rPh sb="1" eb="2">
      <t xml:space="preserve">クミ </t>
    </rPh>
    <phoneticPr fontId="1"/>
  </si>
  <si>
    <t>１１０ｍMH(0.914m)</t>
    <phoneticPr fontId="1"/>
  </si>
  <si>
    <t>4組～7組</t>
  </si>
  <si>
    <t>8組～11組</t>
  </si>
  <si>
    <t>12組～13組</t>
  </si>
  <si>
    <t>3組～5組</t>
  </si>
  <si>
    <t>共通</t>
    <phoneticPr fontId="1"/>
  </si>
  <si>
    <t>25組</t>
  </si>
  <si>
    <t>45組～47組</t>
  </si>
  <si>
    <t>7組～9組</t>
  </si>
  <si>
    <t>10組～12組</t>
  </si>
  <si>
    <t>13組～15組</t>
  </si>
  <si>
    <t>16組～18組</t>
  </si>
  <si>
    <t>19組～21組</t>
  </si>
  <si>
    <t>22組～24組</t>
  </si>
  <si>
    <t>25組～27組</t>
  </si>
  <si>
    <t>28組～30組</t>
  </si>
  <si>
    <t>予選1組～3組</t>
    <rPh sb="0" eb="2">
      <t>ヨセン</t>
    </rPh>
    <phoneticPr fontId="1"/>
  </si>
  <si>
    <t xml:space="preserve"> ９月１３日(日)</t>
    <phoneticPr fontId="1"/>
  </si>
  <si>
    <t>第３６回奈良市陸上サーキット４日目 　兼　奈良市中学新人戦</t>
    <phoneticPr fontId="1"/>
  </si>
  <si>
    <t>89組～92組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</si>
</sst>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0"/>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u/>
      <sz val="11"/>
      <color theme="11"/>
      <name val="游ゴシック"/>
      <family val="2"/>
      <charset val="128"/>
      <scheme val="minor"/>
    </font>
    <font>
      <sz val="11"/>
      <color rgb="FF0000FF"/>
      <name val="游ゴシック"/>
      <family val="3"/>
      <charset val="128"/>
      <scheme val="minor"/>
    </font>
    <font>
      <b/>
      <sz val="16"/>
      <color theme="1"/>
      <name val="游ゴシック"/>
      <family val="3"/>
      <charset val="128"/>
      <scheme val="minor"/>
    </font>
  </fonts>
  <fills count="3">
    <fill>
      <patternFill patternType="none"/>
    </fill>
    <fill>
      <patternFill patternType="gray125"/>
    </fill>
    <fill>
      <patternFill patternType="solid">
        <fgColor rgb="FFD9D9D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95">
    <xf numFmtId="0" fontId="0" fillId="0" borderId="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cellStyleXfs>
  <cellXfs count="5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right" vertical="center"/>
    </xf>
    <xf numFmtId="20" fontId="0" fillId="0" borderId="1" xfId="0" applyNumberForma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6" fillId="0" borderId="0" xfId="0" applyFont="1">
      <alignment vertical="center"/>
    </xf>
    <xf numFmtId="20" fontId="0" fillId="0" borderId="0" xfId="0" applyNumberFormat="1">
      <alignment vertical="center"/>
    </xf>
    <xf numFmtId="20" fontId="0" fillId="0" borderId="2" xfId="0" applyNumberFormat="1" applyBorder="1" applyAlignment="1">
      <alignment horizontal="center" vertical="center"/>
    </xf>
    <xf numFmtId="20" fontId="0" fillId="0" borderId="1" xfId="0" applyNumberFormat="1" applyBorder="1" applyAlignment="1">
      <alignment horizontal="center" vertical="center" shrinkToFit="1"/>
    </xf>
    <xf numFmtId="0" fontId="2" fillId="0" borderId="0" xfId="0" applyFont="1">
      <alignment vertical="center"/>
    </xf>
    <xf numFmtId="0" fontId="7" fillId="0" borderId="0" xfId="0" applyFont="1" applyAlignment="1">
      <alignment horizontal="left" vertical="center"/>
    </xf>
    <xf numFmtId="0" fontId="10" fillId="0" borderId="0" xfId="0" applyFont="1" applyAlignment="1">
      <alignment horizontal="center" vertical="center"/>
    </xf>
    <xf numFmtId="0" fontId="2" fillId="2" borderId="9" xfId="0" applyFont="1" applyFill="1" applyBorder="1" applyAlignment="1">
      <alignment horizontal="center" vertical="center"/>
    </xf>
    <xf numFmtId="0" fontId="7" fillId="0" borderId="9" xfId="0" applyFont="1" applyBorder="1" applyAlignment="1">
      <alignment horizontal="center" vertical="center"/>
    </xf>
    <xf numFmtId="20" fontId="7" fillId="0" borderId="9" xfId="0" applyNumberFormat="1" applyFont="1" applyBorder="1" applyAlignment="1">
      <alignment horizontal="center" vertical="center"/>
    </xf>
    <xf numFmtId="0" fontId="7" fillId="0" borderId="9" xfId="0" applyFont="1" applyBorder="1" applyAlignment="1">
      <alignment horizontal="left" vertical="center"/>
    </xf>
    <xf numFmtId="0" fontId="4" fillId="0" borderId="0" xfId="0" applyFont="1" applyAlignment="1">
      <alignment horizontal="center" vertical="center"/>
    </xf>
    <xf numFmtId="0" fontId="7" fillId="0" borderId="1" xfId="0" applyFont="1" applyBorder="1" applyAlignment="1">
      <alignment horizontal="center" vertical="center"/>
    </xf>
    <xf numFmtId="0" fontId="0" fillId="0" borderId="2" xfId="0" applyBorder="1">
      <alignment vertical="center"/>
    </xf>
    <xf numFmtId="0" fontId="2" fillId="0" borderId="9" xfId="0" applyFont="1" applyBorder="1" applyAlignment="1">
      <alignment horizontal="center" vertical="center"/>
    </xf>
    <xf numFmtId="0" fontId="11" fillId="0" borderId="0" xfId="0" applyFont="1">
      <alignment vertical="center"/>
    </xf>
    <xf numFmtId="0" fontId="6" fillId="0" borderId="1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10" fillId="0" borderId="10" xfId="0" applyFont="1" applyBorder="1" applyAlignment="1">
      <alignment horizontal="center" vertical="center"/>
    </xf>
    <xf numFmtId="0" fontId="0" fillId="0" borderId="1" xfId="0" applyBorder="1" applyAlignment="1">
      <alignment horizontal="righ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20" fontId="0" fillId="0" borderId="2" xfId="0" applyNumberFormat="1" applyBorder="1" applyAlignment="1">
      <alignment horizontal="center" vertical="center"/>
    </xf>
    <xf numFmtId="20" fontId="0" fillId="0" borderId="3" xfId="0" applyNumberFormat="1" applyBorder="1" applyAlignment="1">
      <alignment horizontal="center" vertical="center"/>
    </xf>
    <xf numFmtId="20" fontId="0" fillId="0" borderId="4" xfId="0" applyNumberFormat="1" applyBorder="1" applyAlignment="1">
      <alignment horizontal="center" vertical="center"/>
    </xf>
    <xf numFmtId="20" fontId="0" fillId="0" borderId="1" xfId="0" applyNumberFormat="1" applyBorder="1" applyAlignment="1">
      <alignment horizontal="center" vertical="center"/>
    </xf>
    <xf numFmtId="20" fontId="0" fillId="0" borderId="1" xfId="0" applyNumberFormat="1" applyBorder="1" applyAlignment="1">
      <alignment horizontal="center" vertical="center" shrinkToFit="1"/>
    </xf>
    <xf numFmtId="0" fontId="0" fillId="0" borderId="2" xfId="0" applyBorder="1" applyAlignment="1">
      <alignment horizontal="center" vertical="center"/>
    </xf>
    <xf numFmtId="0" fontId="0" fillId="0" borderId="1" xfId="0" applyBorder="1" applyAlignment="1">
      <alignment horizontal="center" vertical="center" shrinkToFi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0" fillId="0" borderId="1" xfId="0" applyBorder="1">
      <alignment vertical="center"/>
    </xf>
  </cellXfs>
  <cellStyles count="9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辻井 亮太" id="{0470F5D9-619B-F045-930D-786C16647794}" userId="S::tsujii.ryota@tdj.ac.jp::27880ab9-a963-447d-9f24-00fe3b4a4364"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6" dT="2026-08-30T21:35:02.45" personId="{0470F5D9-619B-F045-930D-786C16647794}" id="{C77FE7DC-97A4-1440-9B29-80A26DE5E7E0}">
    <text>82人を4組（1組20.5人）に手動設定。定員20の自動計算値5組を上書き</text>
  </threadedComment>
</ThreadedComments>
</file>

<file path=xl/threadedComments/threadedComment2.xml><?xml version="1.0" encoding="utf-8"?>
<ThreadedComments xmlns="http://schemas.microsoft.com/office/spreadsheetml/2018/threadedcomments" xmlns:x="http://schemas.openxmlformats.org/spreadsheetml/2006/main">
  <threadedComment ref="I16" dT="2026-08-30T12:23:51.84" personId="{0470F5D9-619B-F045-930D-786C16647794}" id="{1BC00FD4-26AD-344F-A9DF-54D672365EF5}">
    <text>ﾋﾟｯﾄ間は均等割りで暫定配分。要確認</text>
  </threadedComment>
  <threadedComment ref="I17" dT="2026-08-30T12:23:51.89" personId="{0470F5D9-619B-F045-930D-786C16647794}" id="{1490E44F-B8F9-1E42-ACE8-359C191A7EE7}">
    <text>ﾋﾟｯﾄ間は均等割りで暫定配分。要確認</text>
  </threadedComment>
  <threadedComment ref="I19" dT="2026-08-30T12:23:51.89" personId="{0470F5D9-619B-F045-930D-786C16647794}" id="{BF1A6702-59FD-6743-B035-37A368B2EDF2}">
    <text>ﾋﾟｯﾄ間は均等割りで暫定配分。要確認</text>
  </threadedComment>
  <threadedComment ref="I20" dT="2026-08-30T12:23:51.89" personId="{0470F5D9-619B-F045-930D-786C16647794}" id="{F57E8CD5-3963-A049-8646-6DEC7521A9DB}">
    <text>ﾋﾟｯﾄ間は均等割りで暫定配分。要確認</text>
  </threadedComment>
  <threadedComment ref="I21" dT="2026-08-30T12:23:51.89" personId="{0470F5D9-619B-F045-930D-786C16647794}" id="{95C7B7B8-D7CE-064F-83B3-D3167372A610}">
    <text>ﾋﾟｯﾄ間は均等割りで暫定配分。要確認</text>
  </threadedComment>
  <threadedComment ref="I22" dT="2026-08-30T12:23:51.90" personId="{0470F5D9-619B-F045-930D-786C16647794}" id="{7A1993F1-73BF-E945-9A13-3CCD85BC2F14}">
    <text>ﾋﾟｯﾄ間は均等割りで暫定配分。要確認</text>
  </threadedComment>
  <threadedComment ref="I23" dT="2026-08-30T12:23:51.90" personId="{0470F5D9-619B-F045-930D-786C16647794}" id="{37AE9F76-3768-534F-A3B3-853D1EE8A073}">
    <text>ﾋﾟｯﾄ間は均等割りで暫定配分。要確認</text>
  </threadedComment>
  <threadedComment ref="I32" dT="2026-08-30T12:23:51.90" personId="{0470F5D9-619B-F045-930D-786C16647794}" id="{5795D709-46DA-B240-9B57-F2CBD204CABB}">
    <text>中学／一高の内訳がエントリー一覧に無いため合計を記載。要確認</text>
  </threadedComment>
  <threadedComment ref="I45" dT="2026-08-30T12:23:51.90" personId="{0470F5D9-619B-F045-930D-786C16647794}" id="{C767FB98-771F-3840-93F6-6C774B5D57C5}">
    <text>ﾋﾟｯﾄ間は均等割りで暫定配分。要確認</text>
  </threadedComment>
  <threadedComment ref="I58" dT="2026-08-30T12:23:51.90" personId="{0470F5D9-619B-F045-930D-786C16647794}" id="{BEA78023-0EB0-8D48-A307-4474E71CF0D8}">
    <text>中学／一高の内訳がエントリー一覧に無いため合計を記載。要確認</text>
  </threadedComment>
  <threadedComment ref="I59" dT="2026-08-30T12:23:51.90" personId="{0470F5D9-619B-F045-930D-786C16647794}" id="{4BE1B696-E36F-F94E-B2C8-FECE77AC5CB6}">
    <text>中学／一高の内訳がエントリー一覧に無いため合計を記載。要確認</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2492DF6-9A40-C34C-8888-18BAA4791C50}">
  <we:reference id="wa200009404" version="1.0.0.8" store="en-US" storeType="OMEX"/>
  <we:alternateReferences>
    <we:reference id="wa200009404" version="1.0.0.8" store="" storeType="OMEX"/>
  </we:alternateReferences>
  <we:properties>
    <we:property name="claude.fileId" value="&quot;b7c82ee0-49e1-4fcc-bba5-5187082daa8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2"/>
  <sheetViews>
    <sheetView zoomScale="96" zoomScaleNormal="96" zoomScalePageLayoutView="96" workbookViewId="0">
      <pane ySplit="4" topLeftCell="A60" activePane="bottomLeft" state="frozen"/>
      <selection sqref="A1:I1"/>
      <selection pane="bottomLeft" activeCell="I79" sqref="I79:I82"/>
    </sheetView>
  </sheetViews>
  <sheetFormatPr baseColWidth="10" defaultColWidth="8.6640625" defaultRowHeight="18"/>
  <cols>
    <col min="1" max="1" width="4.5" style="1" customWidth="1"/>
    <col min="2" max="3" width="6.33203125" style="1" customWidth="1"/>
    <col min="4" max="4" width="8.6640625" style="1" customWidth="1"/>
    <col min="5" max="5" width="22" customWidth="1"/>
    <col min="6" max="6" width="12" style="1" customWidth="1"/>
    <col min="7" max="8" width="14.33203125" style="1" customWidth="1"/>
    <col min="9" max="9" width="7" customWidth="1"/>
    <col min="10" max="10" width="5.6640625" customWidth="1"/>
  </cols>
  <sheetData>
    <row r="1" spans="1:15" ht="21.75" customHeight="1">
      <c r="A1" s="11" t="s">
        <v>165</v>
      </c>
      <c r="B1" s="11"/>
      <c r="C1" s="11"/>
      <c r="D1" s="11"/>
      <c r="E1" s="11"/>
      <c r="F1" s="11"/>
      <c r="G1" s="11"/>
      <c r="H1" s="11"/>
      <c r="I1" s="11"/>
      <c r="J1" s="11"/>
    </row>
    <row r="2" spans="1:15" ht="21.75" customHeight="1">
      <c r="A2" s="11"/>
      <c r="B2" s="11"/>
      <c r="C2" s="11"/>
      <c r="D2" s="11"/>
      <c r="E2" s="11"/>
      <c r="F2" s="11"/>
      <c r="G2" s="11"/>
      <c r="H2" s="11"/>
      <c r="I2" s="11"/>
      <c r="J2" s="11"/>
    </row>
    <row r="3" spans="1:15" ht="21.75" customHeight="1">
      <c r="A3" s="27" t="s">
        <v>164</v>
      </c>
      <c r="B3" s="27"/>
      <c r="C3" s="27"/>
      <c r="D3" s="27"/>
      <c r="E3" s="27"/>
      <c r="F3" s="27"/>
      <c r="G3" s="27"/>
      <c r="H3" s="27"/>
      <c r="I3" s="27"/>
      <c r="J3" s="27"/>
    </row>
    <row r="4" spans="1:15" ht="21.75" customHeight="1">
      <c r="A4" s="25" t="s">
        <v>69</v>
      </c>
      <c r="B4" s="18" t="s">
        <v>61</v>
      </c>
      <c r="C4" s="18" t="s">
        <v>62</v>
      </c>
      <c r="D4" s="18" t="s">
        <v>60</v>
      </c>
      <c r="E4" s="18" t="s">
        <v>63</v>
      </c>
      <c r="F4" s="18" t="s">
        <v>70</v>
      </c>
      <c r="G4" s="18" t="s">
        <v>71</v>
      </c>
      <c r="H4" s="18" t="s">
        <v>72</v>
      </c>
      <c r="I4" s="18" t="s">
        <v>73</v>
      </c>
      <c r="J4" s="18" t="s">
        <v>70</v>
      </c>
    </row>
    <row r="5" spans="1:15" ht="16.5" customHeight="1">
      <c r="A5" s="23">
        <v>1</v>
      </c>
      <c r="B5" s="19" t="s">
        <v>74</v>
      </c>
      <c r="C5" s="19" t="s">
        <v>75</v>
      </c>
      <c r="D5" s="19"/>
      <c r="E5" s="19" t="s">
        <v>55</v>
      </c>
      <c r="F5" s="19" t="s">
        <v>76</v>
      </c>
      <c r="G5" s="20">
        <v>0.35416666666666669</v>
      </c>
      <c r="H5" s="20">
        <f t="shared" ref="H5:H15" si="0">G5-TIME(0,15,0)</f>
        <v>0.34375</v>
      </c>
      <c r="I5" s="19">
        <v>12</v>
      </c>
      <c r="J5" s="19" t="e">
        <f>ROUNDUP(I5/当日枠!#REF!,0)</f>
        <v>#REF!</v>
      </c>
    </row>
    <row r="6" spans="1:15" ht="16.5" customHeight="1">
      <c r="A6" s="31">
        <v>2</v>
      </c>
      <c r="B6" s="28" t="s">
        <v>74</v>
      </c>
      <c r="C6" s="28" t="s">
        <v>77</v>
      </c>
      <c r="D6" s="32"/>
      <c r="E6" s="28" t="s">
        <v>55</v>
      </c>
      <c r="F6" s="19" t="s">
        <v>76</v>
      </c>
      <c r="G6" s="20">
        <v>0.35416666666666669</v>
      </c>
      <c r="H6" s="20">
        <f t="shared" si="0"/>
        <v>0.34375</v>
      </c>
      <c r="I6" s="28">
        <v>93</v>
      </c>
      <c r="J6" s="35" t="e">
        <f>ROUNDUP(I6/当日枠!#REF!,0)</f>
        <v>#REF!</v>
      </c>
      <c r="N6" s="1"/>
    </row>
    <row r="7" spans="1:15" ht="16.5" customHeight="1">
      <c r="A7" s="31"/>
      <c r="B7" s="29"/>
      <c r="C7" s="29"/>
      <c r="D7" s="33"/>
      <c r="E7" s="29"/>
      <c r="F7" s="19" t="s">
        <v>78</v>
      </c>
      <c r="G7" s="20">
        <v>0.36458333333333331</v>
      </c>
      <c r="H7" s="20">
        <f t="shared" si="0"/>
        <v>0.35416666666666663</v>
      </c>
      <c r="I7" s="29"/>
      <c r="J7" s="29"/>
    </row>
    <row r="8" spans="1:15" ht="16.5" customHeight="1">
      <c r="A8" s="31"/>
      <c r="B8" s="29"/>
      <c r="C8" s="29"/>
      <c r="D8" s="33"/>
      <c r="E8" s="29"/>
      <c r="F8" s="19" t="s">
        <v>79</v>
      </c>
      <c r="G8" s="20">
        <v>0.375</v>
      </c>
      <c r="H8" s="20">
        <f t="shared" si="0"/>
        <v>0.36458333333333331</v>
      </c>
      <c r="I8" s="29"/>
      <c r="J8" s="29"/>
      <c r="N8" s="1"/>
    </row>
    <row r="9" spans="1:15" ht="16.5" customHeight="1">
      <c r="A9" s="31"/>
      <c r="B9" s="29"/>
      <c r="C9" s="29"/>
      <c r="D9" s="33"/>
      <c r="E9" s="29"/>
      <c r="F9" s="19" t="s">
        <v>80</v>
      </c>
      <c r="G9" s="20">
        <v>0.38541666666666669</v>
      </c>
      <c r="H9" s="20">
        <f t="shared" si="0"/>
        <v>0.375</v>
      </c>
      <c r="I9" s="29"/>
      <c r="J9" s="29"/>
    </row>
    <row r="10" spans="1:15" ht="16.5" customHeight="1">
      <c r="A10" s="23">
        <v>3</v>
      </c>
      <c r="B10" s="19" t="s">
        <v>74</v>
      </c>
      <c r="C10" s="19" t="s">
        <v>75</v>
      </c>
      <c r="D10" s="19"/>
      <c r="E10" s="19" t="s">
        <v>81</v>
      </c>
      <c r="F10" s="19" t="s">
        <v>82</v>
      </c>
      <c r="G10" s="20">
        <v>0.39583333333333331</v>
      </c>
      <c r="H10" s="20">
        <f t="shared" si="0"/>
        <v>0.38541666666666663</v>
      </c>
      <c r="I10" s="19">
        <v>16</v>
      </c>
      <c r="J10" s="19">
        <f>ROUNDUP(I10/当日枠!$B$6,0)</f>
        <v>3</v>
      </c>
      <c r="N10" s="1"/>
    </row>
    <row r="11" spans="1:15" ht="16.5" customHeight="1">
      <c r="A11" s="31">
        <v>4</v>
      </c>
      <c r="B11" s="28" t="s">
        <v>74</v>
      </c>
      <c r="C11" s="28" t="s">
        <v>77</v>
      </c>
      <c r="D11" s="32"/>
      <c r="E11" s="28" t="s">
        <v>83</v>
      </c>
      <c r="F11" s="19" t="s">
        <v>82</v>
      </c>
      <c r="G11" s="20">
        <v>0.3993055555555553</v>
      </c>
      <c r="H11" s="20">
        <f t="shared" si="0"/>
        <v>0.38888888888888862</v>
      </c>
      <c r="I11" s="28">
        <v>38</v>
      </c>
      <c r="J11" s="28">
        <f>ROUNDUP(I11/当日枠!$B$6,0)</f>
        <v>7</v>
      </c>
      <c r="N11" s="1"/>
    </row>
    <row r="12" spans="1:15" ht="16.5" customHeight="1">
      <c r="A12" s="31"/>
      <c r="B12" s="29"/>
      <c r="C12" s="29"/>
      <c r="D12" s="33"/>
      <c r="E12" s="29"/>
      <c r="F12" s="19" t="s">
        <v>84</v>
      </c>
      <c r="G12" s="20">
        <v>0.40277777777777729</v>
      </c>
      <c r="H12" s="20">
        <f t="shared" si="0"/>
        <v>0.39236111111111061</v>
      </c>
      <c r="I12" s="29"/>
      <c r="J12" s="29"/>
    </row>
    <row r="13" spans="1:15" ht="16.5" customHeight="1">
      <c r="A13" s="31"/>
      <c r="B13" s="30"/>
      <c r="C13" s="30"/>
      <c r="D13" s="34"/>
      <c r="E13" s="30"/>
      <c r="F13" s="19" t="s">
        <v>85</v>
      </c>
      <c r="G13" s="20">
        <v>0.40625000000000033</v>
      </c>
      <c r="H13" s="20">
        <f t="shared" si="0"/>
        <v>0.39583333333333365</v>
      </c>
      <c r="I13" s="30"/>
      <c r="J13" s="30"/>
    </row>
    <row r="14" spans="1:15" ht="16.5" customHeight="1">
      <c r="A14" s="23">
        <v>5</v>
      </c>
      <c r="B14" s="19" t="s">
        <v>86</v>
      </c>
      <c r="C14" s="19" t="s">
        <v>77</v>
      </c>
      <c r="D14" s="19" t="s">
        <v>87</v>
      </c>
      <c r="E14" s="19" t="s">
        <v>36</v>
      </c>
      <c r="F14" s="19" t="s">
        <v>88</v>
      </c>
      <c r="G14" s="20">
        <v>0.40972222222222232</v>
      </c>
      <c r="H14" s="20">
        <f t="shared" si="0"/>
        <v>0.39930555555555564</v>
      </c>
      <c r="I14" s="19">
        <v>15</v>
      </c>
      <c r="J14" s="19">
        <v>1</v>
      </c>
      <c r="N14" s="1"/>
    </row>
    <row r="15" spans="1:15" ht="16.5" customHeight="1">
      <c r="A15" s="23">
        <v>6</v>
      </c>
      <c r="B15" s="19" t="s">
        <v>86</v>
      </c>
      <c r="C15" s="19" t="s">
        <v>75</v>
      </c>
      <c r="D15" s="19" t="s">
        <v>87</v>
      </c>
      <c r="E15" s="19" t="s">
        <v>36</v>
      </c>
      <c r="F15" s="19" t="s">
        <v>88</v>
      </c>
      <c r="G15" s="20">
        <v>0.40972222222222232</v>
      </c>
      <c r="H15" s="20">
        <f t="shared" si="0"/>
        <v>0.39930555555555564</v>
      </c>
      <c r="I15" s="19">
        <v>11</v>
      </c>
      <c r="J15" s="19">
        <v>1</v>
      </c>
      <c r="O15" s="12"/>
    </row>
    <row r="16" spans="1:15" ht="16.5" customHeight="1">
      <c r="A16" s="31">
        <v>7</v>
      </c>
      <c r="B16" s="28" t="s">
        <v>74</v>
      </c>
      <c r="C16" s="28" t="s">
        <v>77</v>
      </c>
      <c r="D16" s="32"/>
      <c r="E16" s="28" t="s">
        <v>36</v>
      </c>
      <c r="F16" s="19" t="s">
        <v>89</v>
      </c>
      <c r="G16" s="20">
        <v>0.42013888888888934</v>
      </c>
      <c r="H16" s="20">
        <f t="shared" ref="H16:H47" si="1">G16-TIME(0,15,0)</f>
        <v>0.40972222222222265</v>
      </c>
      <c r="I16" s="28">
        <v>100</v>
      </c>
      <c r="J16" s="28" t="e">
        <f>ROUNDUP(I16/当日枠!#REF!,0)</f>
        <v>#REF!</v>
      </c>
      <c r="N16" s="1"/>
      <c r="O16" s="12"/>
    </row>
    <row r="17" spans="1:15" ht="16.5" customHeight="1">
      <c r="A17" s="31"/>
      <c r="B17" s="30"/>
      <c r="C17" s="30"/>
      <c r="D17" s="34"/>
      <c r="E17" s="30"/>
      <c r="F17" s="19" t="s">
        <v>151</v>
      </c>
      <c r="G17" s="20">
        <v>0.4305555555555553</v>
      </c>
      <c r="H17" s="20">
        <f t="shared" si="1"/>
        <v>0.42013888888888862</v>
      </c>
      <c r="I17" s="30"/>
      <c r="J17" s="30"/>
      <c r="N17" s="1"/>
    </row>
    <row r="18" spans="1:15" ht="16.5" customHeight="1">
      <c r="A18" s="23">
        <v>8</v>
      </c>
      <c r="B18" s="19" t="s">
        <v>74</v>
      </c>
      <c r="C18" s="19" t="s">
        <v>75</v>
      </c>
      <c r="D18" s="19"/>
      <c r="E18" s="19" t="s">
        <v>36</v>
      </c>
      <c r="F18" s="19" t="s">
        <v>89</v>
      </c>
      <c r="G18" s="20">
        <f>G17+TIME(0,20,0)</f>
        <v>0.4444444444444442</v>
      </c>
      <c r="H18" s="20">
        <f t="shared" si="1"/>
        <v>0.43402777777777751</v>
      </c>
      <c r="I18" s="19">
        <v>35</v>
      </c>
      <c r="J18" s="19" t="e">
        <f>ROUNDUP(I18/当日枠!#REF!,0)</f>
        <v>#REF!</v>
      </c>
      <c r="N18" s="1"/>
    </row>
    <row r="19" spans="1:15" ht="16.5" customHeight="1">
      <c r="A19" s="23">
        <v>9</v>
      </c>
      <c r="B19" s="19" t="s">
        <v>90</v>
      </c>
      <c r="C19" s="19" t="s">
        <v>77</v>
      </c>
      <c r="D19" s="19"/>
      <c r="E19" s="19" t="s">
        <v>91</v>
      </c>
      <c r="F19" s="19" t="s">
        <v>82</v>
      </c>
      <c r="G19" s="20">
        <f>G18+TIME(0,15,0)</f>
        <v>0.45486111111111088</v>
      </c>
      <c r="H19" s="20">
        <f t="shared" si="1"/>
        <v>0.4444444444444442</v>
      </c>
      <c r="I19" s="19">
        <v>27</v>
      </c>
      <c r="J19" s="19">
        <f>ROUNDUP(I19/当日枠!$B$8,0)</f>
        <v>3</v>
      </c>
      <c r="N19" s="1"/>
    </row>
    <row r="20" spans="1:15" ht="16.5" customHeight="1">
      <c r="A20" s="23">
        <v>10</v>
      </c>
      <c r="B20" s="19" t="s">
        <v>74</v>
      </c>
      <c r="C20" s="19" t="s">
        <v>77</v>
      </c>
      <c r="D20" s="19"/>
      <c r="E20" s="19" t="s">
        <v>92</v>
      </c>
      <c r="F20" s="19" t="s">
        <v>89</v>
      </c>
      <c r="G20" s="20">
        <f>G19+TIME(0,5,0)</f>
        <v>0.45833333333333309</v>
      </c>
      <c r="H20" s="20">
        <f t="shared" si="1"/>
        <v>0.44791666666666641</v>
      </c>
      <c r="I20" s="19">
        <v>15</v>
      </c>
      <c r="J20" s="19">
        <f>ROUNDUP(I20/当日枠!$B$9,0)</f>
        <v>2</v>
      </c>
    </row>
    <row r="21" spans="1:15" ht="16.5" customHeight="1">
      <c r="A21" s="23">
        <v>11</v>
      </c>
      <c r="B21" s="19" t="s">
        <v>86</v>
      </c>
      <c r="C21" s="19" t="s">
        <v>77</v>
      </c>
      <c r="D21" s="19"/>
      <c r="E21" s="19" t="s">
        <v>147</v>
      </c>
      <c r="F21" s="19" t="s">
        <v>82</v>
      </c>
      <c r="G21" s="20">
        <f>G20+TIME(0,5,0)</f>
        <v>0.4618055555555553</v>
      </c>
      <c r="H21" s="20">
        <f t="shared" si="1"/>
        <v>0.45138888888888862</v>
      </c>
      <c r="I21" s="19">
        <v>22</v>
      </c>
      <c r="J21" s="19">
        <f>ROUNDUP(I21/当日枠!$B$8,0)</f>
        <v>3</v>
      </c>
      <c r="N21" s="1"/>
    </row>
    <row r="22" spans="1:15" ht="16.5" customHeight="1">
      <c r="A22" s="23">
        <v>12</v>
      </c>
      <c r="B22" s="19" t="s">
        <v>86</v>
      </c>
      <c r="C22" s="19" t="s">
        <v>77</v>
      </c>
      <c r="D22" s="19" t="s">
        <v>94</v>
      </c>
      <c r="E22" s="19" t="s">
        <v>147</v>
      </c>
      <c r="F22" s="19" t="s">
        <v>76</v>
      </c>
      <c r="G22" s="20">
        <f>G21</f>
        <v>0.4618055555555553</v>
      </c>
      <c r="H22" s="20">
        <f t="shared" si="1"/>
        <v>0.45138888888888862</v>
      </c>
      <c r="I22" s="19">
        <v>1</v>
      </c>
      <c r="J22" s="19">
        <f>ROUNDUP(I22/当日枠!$B$8,0)</f>
        <v>1</v>
      </c>
      <c r="N22" s="1"/>
    </row>
    <row r="23" spans="1:15" ht="16.5" customHeight="1">
      <c r="A23" s="23">
        <v>13</v>
      </c>
      <c r="B23" s="19" t="s">
        <v>90</v>
      </c>
      <c r="C23" s="19" t="s">
        <v>75</v>
      </c>
      <c r="D23" s="19"/>
      <c r="E23" s="19" t="s">
        <v>95</v>
      </c>
      <c r="F23" s="19" t="s">
        <v>89</v>
      </c>
      <c r="G23" s="20">
        <f>G22+TIME(0,10,0)</f>
        <v>0.46874999999999972</v>
      </c>
      <c r="H23" s="20">
        <f t="shared" si="1"/>
        <v>0.45833333333333304</v>
      </c>
      <c r="I23" s="19">
        <v>15</v>
      </c>
      <c r="J23" s="19">
        <f>ROUNDUP(I23/当日枠!$B$8,0)</f>
        <v>2</v>
      </c>
      <c r="N23" s="1"/>
    </row>
    <row r="24" spans="1:15" ht="16.5" customHeight="1">
      <c r="A24" s="23">
        <v>14</v>
      </c>
      <c r="B24" s="19" t="s">
        <v>74</v>
      </c>
      <c r="C24" s="19" t="s">
        <v>75</v>
      </c>
      <c r="D24" s="19"/>
      <c r="E24" s="19" t="s">
        <v>96</v>
      </c>
      <c r="F24" s="19" t="s">
        <v>89</v>
      </c>
      <c r="G24" s="20">
        <f>G23+TIME(0,5,0)</f>
        <v>0.47222222222222193</v>
      </c>
      <c r="H24" s="20">
        <f t="shared" si="1"/>
        <v>0.46180555555555525</v>
      </c>
      <c r="I24" s="19">
        <v>16</v>
      </c>
      <c r="J24" s="19">
        <f>ROUNDUP(I24/当日枠!$B$9,0)</f>
        <v>2</v>
      </c>
      <c r="N24" s="1"/>
    </row>
    <row r="25" spans="1:15" ht="16.5" customHeight="1">
      <c r="A25" s="23">
        <v>15</v>
      </c>
      <c r="B25" s="19" t="s">
        <v>86</v>
      </c>
      <c r="C25" s="19" t="s">
        <v>75</v>
      </c>
      <c r="D25" s="19"/>
      <c r="E25" s="19" t="s">
        <v>97</v>
      </c>
      <c r="F25" s="19" t="s">
        <v>89</v>
      </c>
      <c r="G25" s="20">
        <f>G24+TIME(0,5,0)</f>
        <v>0.47569444444444414</v>
      </c>
      <c r="H25" s="20">
        <f t="shared" si="1"/>
        <v>0.46527777777777746</v>
      </c>
      <c r="I25" s="19">
        <v>14</v>
      </c>
      <c r="J25" s="19">
        <f>ROUNDUP(I25/当日枠!$B$8,0)</f>
        <v>2</v>
      </c>
      <c r="N25" s="1"/>
    </row>
    <row r="26" spans="1:15" ht="16.5" customHeight="1">
      <c r="A26" s="23">
        <v>16</v>
      </c>
      <c r="B26" s="19" t="s">
        <v>86</v>
      </c>
      <c r="C26" s="19" t="s">
        <v>75</v>
      </c>
      <c r="D26" s="19" t="s">
        <v>94</v>
      </c>
      <c r="E26" s="19" t="s">
        <v>97</v>
      </c>
      <c r="F26" s="19" t="s">
        <v>76</v>
      </c>
      <c r="G26" s="20">
        <f>G25</f>
        <v>0.47569444444444414</v>
      </c>
      <c r="H26" s="20">
        <f t="shared" si="1"/>
        <v>0.46527777777777746</v>
      </c>
      <c r="I26" s="19">
        <v>2</v>
      </c>
      <c r="J26" s="19">
        <f>ROUNDUP(I26/当日枠!$B$8,0)</f>
        <v>1</v>
      </c>
      <c r="L26" s="12"/>
      <c r="O26" s="12"/>
    </row>
    <row r="27" spans="1:15" ht="16.5" customHeight="1">
      <c r="A27" s="31">
        <v>17</v>
      </c>
      <c r="B27" s="28" t="s">
        <v>74</v>
      </c>
      <c r="C27" s="28" t="s">
        <v>77</v>
      </c>
      <c r="D27" s="28"/>
      <c r="E27" s="28" t="s">
        <v>51</v>
      </c>
      <c r="F27" s="19" t="s">
        <v>98</v>
      </c>
      <c r="G27" s="20">
        <f t="shared" ref="G27:G57" si="2">G26+TIME(0,5,0)</f>
        <v>0.47916666666666635</v>
      </c>
      <c r="H27" s="20">
        <f t="shared" si="1"/>
        <v>0.46874999999999967</v>
      </c>
      <c r="I27" s="28">
        <v>820</v>
      </c>
      <c r="J27" s="28">
        <f>ROUNDUP(I27/当日枠!$B$4,0)</f>
        <v>92</v>
      </c>
      <c r="O27" s="12"/>
    </row>
    <row r="28" spans="1:15" ht="16.5" customHeight="1">
      <c r="A28" s="31"/>
      <c r="B28" s="29"/>
      <c r="C28" s="29"/>
      <c r="D28" s="29"/>
      <c r="E28" s="29"/>
      <c r="F28" s="19" t="s">
        <v>99</v>
      </c>
      <c r="G28" s="20">
        <f t="shared" si="2"/>
        <v>0.48263888888888856</v>
      </c>
      <c r="H28" s="20">
        <f t="shared" si="1"/>
        <v>0.47222222222222188</v>
      </c>
      <c r="I28" s="29"/>
      <c r="J28" s="29"/>
      <c r="O28" s="12"/>
    </row>
    <row r="29" spans="1:15" ht="16.5" customHeight="1">
      <c r="A29" s="31"/>
      <c r="B29" s="29"/>
      <c r="C29" s="29"/>
      <c r="D29" s="29"/>
      <c r="E29" s="29"/>
      <c r="F29" s="19" t="s">
        <v>100</v>
      </c>
      <c r="G29" s="20">
        <f t="shared" si="2"/>
        <v>0.48611111111111077</v>
      </c>
      <c r="H29" s="20">
        <f t="shared" si="1"/>
        <v>0.47569444444444409</v>
      </c>
      <c r="I29" s="29"/>
      <c r="J29" s="29"/>
      <c r="O29" s="12"/>
    </row>
    <row r="30" spans="1:15" ht="16.5" customHeight="1">
      <c r="A30" s="31"/>
      <c r="B30" s="29"/>
      <c r="C30" s="29"/>
      <c r="D30" s="29"/>
      <c r="E30" s="29"/>
      <c r="F30" s="19" t="s">
        <v>101</v>
      </c>
      <c r="G30" s="20">
        <f t="shared" si="2"/>
        <v>0.48958333333333298</v>
      </c>
      <c r="H30" s="20">
        <f t="shared" si="1"/>
        <v>0.4791666666666663</v>
      </c>
      <c r="I30" s="29"/>
      <c r="J30" s="29"/>
      <c r="O30" s="12"/>
    </row>
    <row r="31" spans="1:15" ht="16.5" customHeight="1">
      <c r="A31" s="31"/>
      <c r="B31" s="29"/>
      <c r="C31" s="29"/>
      <c r="D31" s="29"/>
      <c r="E31" s="29"/>
      <c r="F31" s="19" t="s">
        <v>102</v>
      </c>
      <c r="G31" s="20">
        <f t="shared" si="2"/>
        <v>0.49305555555555519</v>
      </c>
      <c r="H31" s="20">
        <f t="shared" si="1"/>
        <v>0.48263888888888851</v>
      </c>
      <c r="I31" s="29"/>
      <c r="J31" s="29"/>
      <c r="O31" s="12"/>
    </row>
    <row r="32" spans="1:15" ht="16.5" customHeight="1">
      <c r="A32" s="31"/>
      <c r="B32" s="29"/>
      <c r="C32" s="29"/>
      <c r="D32" s="29"/>
      <c r="E32" s="29"/>
      <c r="F32" s="19" t="s">
        <v>103</v>
      </c>
      <c r="G32" s="20">
        <f t="shared" si="2"/>
        <v>0.4965277777777774</v>
      </c>
      <c r="H32" s="20">
        <f t="shared" si="1"/>
        <v>0.48611111111111072</v>
      </c>
      <c r="I32" s="29"/>
      <c r="J32" s="29"/>
      <c r="O32" s="12"/>
    </row>
    <row r="33" spans="1:15" ht="16.5" customHeight="1">
      <c r="A33" s="31"/>
      <c r="B33" s="29"/>
      <c r="C33" s="29"/>
      <c r="D33" s="29"/>
      <c r="E33" s="29"/>
      <c r="F33" s="19" t="s">
        <v>104</v>
      </c>
      <c r="G33" s="20">
        <f t="shared" si="2"/>
        <v>0.49999999999999961</v>
      </c>
      <c r="H33" s="20">
        <f t="shared" si="1"/>
        <v>0.48958333333333293</v>
      </c>
      <c r="I33" s="29"/>
      <c r="J33" s="29"/>
      <c r="O33" s="12"/>
    </row>
    <row r="34" spans="1:15" ht="16.5" customHeight="1">
      <c r="A34" s="31"/>
      <c r="B34" s="29"/>
      <c r="C34" s="29"/>
      <c r="D34" s="29"/>
      <c r="E34" s="29"/>
      <c r="F34" s="19" t="s">
        <v>105</v>
      </c>
      <c r="G34" s="20">
        <f t="shared" si="2"/>
        <v>0.50347222222222188</v>
      </c>
      <c r="H34" s="20">
        <f t="shared" si="1"/>
        <v>0.49305555555555519</v>
      </c>
      <c r="I34" s="29"/>
      <c r="J34" s="29"/>
      <c r="O34" s="12"/>
    </row>
    <row r="35" spans="1:15" ht="16.5" customHeight="1">
      <c r="A35" s="31"/>
      <c r="B35" s="29"/>
      <c r="C35" s="29"/>
      <c r="D35" s="29"/>
      <c r="E35" s="29"/>
      <c r="F35" s="19" t="s">
        <v>106</v>
      </c>
      <c r="G35" s="20">
        <f t="shared" si="2"/>
        <v>0.50694444444444409</v>
      </c>
      <c r="H35" s="20">
        <f t="shared" si="1"/>
        <v>0.4965277777777774</v>
      </c>
      <c r="I35" s="29"/>
      <c r="J35" s="29"/>
      <c r="O35" s="12"/>
    </row>
    <row r="36" spans="1:15" ht="16.5" customHeight="1">
      <c r="A36" s="31"/>
      <c r="B36" s="29"/>
      <c r="C36" s="29"/>
      <c r="D36" s="29"/>
      <c r="E36" s="29"/>
      <c r="F36" s="19" t="s">
        <v>107</v>
      </c>
      <c r="G36" s="20">
        <f t="shared" si="2"/>
        <v>0.5104166666666663</v>
      </c>
      <c r="H36" s="20">
        <f t="shared" si="1"/>
        <v>0.49999999999999961</v>
      </c>
      <c r="I36" s="29"/>
      <c r="J36" s="29"/>
      <c r="O36" s="12"/>
    </row>
    <row r="37" spans="1:15" ht="16.5" customHeight="1">
      <c r="A37" s="31"/>
      <c r="B37" s="29"/>
      <c r="C37" s="29"/>
      <c r="D37" s="29"/>
      <c r="E37" s="29"/>
      <c r="F37" s="19" t="s">
        <v>108</v>
      </c>
      <c r="G37" s="20">
        <f t="shared" si="2"/>
        <v>0.51388888888888851</v>
      </c>
      <c r="H37" s="20">
        <f t="shared" si="1"/>
        <v>0.50347222222222188</v>
      </c>
      <c r="I37" s="29"/>
      <c r="J37" s="29"/>
      <c r="O37" s="12"/>
    </row>
    <row r="38" spans="1:15" ht="16.5" customHeight="1">
      <c r="A38" s="31"/>
      <c r="B38" s="29"/>
      <c r="C38" s="29"/>
      <c r="D38" s="29"/>
      <c r="E38" s="29"/>
      <c r="F38" s="19" t="s">
        <v>109</v>
      </c>
      <c r="G38" s="20">
        <f t="shared" si="2"/>
        <v>0.51736111111111072</v>
      </c>
      <c r="H38" s="20">
        <f t="shared" si="1"/>
        <v>0.50694444444444409</v>
      </c>
      <c r="I38" s="29"/>
      <c r="J38" s="29"/>
      <c r="O38" s="12"/>
    </row>
    <row r="39" spans="1:15" ht="16.5" customHeight="1">
      <c r="A39" s="31"/>
      <c r="B39" s="29"/>
      <c r="C39" s="29"/>
      <c r="D39" s="29"/>
      <c r="E39" s="29"/>
      <c r="F39" s="19" t="s">
        <v>110</v>
      </c>
      <c r="G39" s="20">
        <f t="shared" si="2"/>
        <v>0.52083333333333293</v>
      </c>
      <c r="H39" s="20">
        <f t="shared" si="1"/>
        <v>0.5104166666666663</v>
      </c>
      <c r="I39" s="29"/>
      <c r="J39" s="29"/>
      <c r="N39" s="1"/>
      <c r="O39" s="12"/>
    </row>
    <row r="40" spans="1:15" ht="16.5" customHeight="1">
      <c r="A40" s="31"/>
      <c r="B40" s="29"/>
      <c r="C40" s="29"/>
      <c r="D40" s="29"/>
      <c r="E40" s="29"/>
      <c r="F40" s="19" t="s">
        <v>111</v>
      </c>
      <c r="G40" s="20">
        <f t="shared" si="2"/>
        <v>0.52430555555555514</v>
      </c>
      <c r="H40" s="20">
        <f t="shared" si="1"/>
        <v>0.51388888888888851</v>
      </c>
      <c r="I40" s="29"/>
      <c r="J40" s="29"/>
      <c r="O40" s="12"/>
    </row>
    <row r="41" spans="1:15" ht="16.5" customHeight="1">
      <c r="A41" s="31"/>
      <c r="B41" s="29"/>
      <c r="C41" s="29"/>
      <c r="D41" s="29"/>
      <c r="E41" s="29"/>
      <c r="F41" s="19" t="s">
        <v>112</v>
      </c>
      <c r="G41" s="20">
        <f t="shared" si="2"/>
        <v>0.52777777777777735</v>
      </c>
      <c r="H41" s="20">
        <f t="shared" si="1"/>
        <v>0.51736111111111072</v>
      </c>
      <c r="I41" s="29"/>
      <c r="J41" s="29"/>
      <c r="O41" s="12"/>
    </row>
    <row r="42" spans="1:15" ht="16.5" customHeight="1">
      <c r="A42" s="31"/>
      <c r="B42" s="29"/>
      <c r="C42" s="29"/>
      <c r="D42" s="29"/>
      <c r="E42" s="29"/>
      <c r="F42" s="19" t="s">
        <v>113</v>
      </c>
      <c r="G42" s="20">
        <f t="shared" si="2"/>
        <v>0.53124999999999956</v>
      </c>
      <c r="H42" s="20">
        <f t="shared" si="1"/>
        <v>0.52083333333333293</v>
      </c>
      <c r="I42" s="29"/>
      <c r="J42" s="29"/>
      <c r="O42" s="12"/>
    </row>
    <row r="43" spans="1:15" ht="16.5" customHeight="1">
      <c r="A43" s="31"/>
      <c r="B43" s="29"/>
      <c r="C43" s="29"/>
      <c r="D43" s="29"/>
      <c r="E43" s="29"/>
      <c r="F43" s="19" t="s">
        <v>114</v>
      </c>
      <c r="G43" s="20">
        <f t="shared" si="2"/>
        <v>0.53472222222222177</v>
      </c>
      <c r="H43" s="20">
        <f t="shared" si="1"/>
        <v>0.52430555555555514</v>
      </c>
      <c r="I43" s="29"/>
      <c r="J43" s="29"/>
      <c r="O43" s="12"/>
    </row>
    <row r="44" spans="1:15" ht="16.5" customHeight="1">
      <c r="A44" s="31"/>
      <c r="B44" s="29"/>
      <c r="C44" s="29"/>
      <c r="D44" s="29"/>
      <c r="E44" s="29"/>
      <c r="F44" s="19" t="s">
        <v>115</v>
      </c>
      <c r="G44" s="20">
        <f t="shared" si="2"/>
        <v>0.53819444444444398</v>
      </c>
      <c r="H44" s="20">
        <f t="shared" si="1"/>
        <v>0.52777777777777735</v>
      </c>
      <c r="I44" s="29"/>
      <c r="J44" s="29"/>
      <c r="O44" s="12"/>
    </row>
    <row r="45" spans="1:15" ht="16.5" customHeight="1">
      <c r="A45" s="31"/>
      <c r="B45" s="29"/>
      <c r="C45" s="29"/>
      <c r="D45" s="29"/>
      <c r="E45" s="29"/>
      <c r="F45" s="19" t="s">
        <v>116</v>
      </c>
      <c r="G45" s="20">
        <f t="shared" si="2"/>
        <v>0.54166666666666619</v>
      </c>
      <c r="H45" s="20">
        <f t="shared" si="1"/>
        <v>0.53124999999999956</v>
      </c>
      <c r="I45" s="29"/>
      <c r="J45" s="29"/>
      <c r="O45" s="12"/>
    </row>
    <row r="46" spans="1:15" ht="16.5" customHeight="1">
      <c r="A46" s="31"/>
      <c r="B46" s="29"/>
      <c r="C46" s="29"/>
      <c r="D46" s="29"/>
      <c r="E46" s="29"/>
      <c r="F46" s="19" t="s">
        <v>117</v>
      </c>
      <c r="G46" s="20">
        <f t="shared" si="2"/>
        <v>0.5451388888888884</v>
      </c>
      <c r="H46" s="20">
        <f t="shared" si="1"/>
        <v>0.53472222222222177</v>
      </c>
      <c r="I46" s="29"/>
      <c r="J46" s="29"/>
      <c r="O46" s="12"/>
    </row>
    <row r="47" spans="1:15" ht="16.5" customHeight="1">
      <c r="A47" s="31"/>
      <c r="B47" s="29"/>
      <c r="C47" s="29"/>
      <c r="D47" s="29"/>
      <c r="E47" s="29"/>
      <c r="F47" s="19" t="s">
        <v>118</v>
      </c>
      <c r="G47" s="20">
        <f t="shared" si="2"/>
        <v>0.54861111111111061</v>
      </c>
      <c r="H47" s="20">
        <f t="shared" si="1"/>
        <v>0.53819444444444398</v>
      </c>
      <c r="I47" s="29"/>
      <c r="J47" s="29"/>
      <c r="N47" s="1"/>
      <c r="O47" s="12"/>
    </row>
    <row r="48" spans="1:15" ht="16.5" customHeight="1">
      <c r="A48" s="31"/>
      <c r="B48" s="29"/>
      <c r="C48" s="29"/>
      <c r="D48" s="29"/>
      <c r="E48" s="29"/>
      <c r="F48" s="19" t="s">
        <v>119</v>
      </c>
      <c r="G48" s="20">
        <f t="shared" si="2"/>
        <v>0.55208333333333282</v>
      </c>
      <c r="H48" s="20">
        <f t="shared" ref="H48:H79" si="3">G48-TIME(0,15,0)</f>
        <v>0.54166666666666619</v>
      </c>
      <c r="I48" s="29"/>
      <c r="J48" s="29"/>
      <c r="N48" s="1"/>
      <c r="O48" s="12"/>
    </row>
    <row r="49" spans="1:15" ht="16.5" customHeight="1">
      <c r="A49" s="31"/>
      <c r="B49" s="30"/>
      <c r="C49" s="30"/>
      <c r="D49" s="30"/>
      <c r="E49" s="30"/>
      <c r="F49" s="19" t="s">
        <v>166</v>
      </c>
      <c r="G49" s="20">
        <f t="shared" si="2"/>
        <v>0.55555555555555503</v>
      </c>
      <c r="H49" s="20">
        <f t="shared" si="3"/>
        <v>0.5451388888888884</v>
      </c>
      <c r="I49" s="30"/>
      <c r="J49" s="30"/>
      <c r="O49" s="12"/>
    </row>
    <row r="50" spans="1:15" ht="16.5" customHeight="1">
      <c r="A50" s="23">
        <v>18</v>
      </c>
      <c r="B50" s="19" t="s">
        <v>86</v>
      </c>
      <c r="C50" s="19" t="s">
        <v>77</v>
      </c>
      <c r="D50" s="19" t="s">
        <v>87</v>
      </c>
      <c r="E50" s="19" t="s">
        <v>51</v>
      </c>
      <c r="F50" s="19" t="s">
        <v>163</v>
      </c>
      <c r="G50" s="20">
        <f t="shared" si="2"/>
        <v>0.55902777777777724</v>
      </c>
      <c r="H50" s="20">
        <f t="shared" si="3"/>
        <v>0.54861111111111061</v>
      </c>
      <c r="I50" s="19">
        <v>24</v>
      </c>
      <c r="J50" s="19">
        <f>ROUNDUP(I50/当日枠!$B$4,0)</f>
        <v>3</v>
      </c>
      <c r="O50" s="12"/>
    </row>
    <row r="51" spans="1:15" ht="16.5" customHeight="1">
      <c r="A51" s="31">
        <v>19</v>
      </c>
      <c r="B51" s="28" t="s">
        <v>74</v>
      </c>
      <c r="C51" s="28" t="s">
        <v>75</v>
      </c>
      <c r="D51" s="28"/>
      <c r="E51" s="28" t="s">
        <v>51</v>
      </c>
      <c r="F51" s="19" t="s">
        <v>98</v>
      </c>
      <c r="G51" s="20">
        <f t="shared" si="2"/>
        <v>0.56249999999999944</v>
      </c>
      <c r="H51" s="20">
        <f t="shared" si="3"/>
        <v>0.55208333333333282</v>
      </c>
      <c r="I51" s="28">
        <v>225</v>
      </c>
      <c r="J51" s="28">
        <f>ROUNDUP(I51/当日枠!$B$4,0)</f>
        <v>25</v>
      </c>
      <c r="O51" s="12"/>
    </row>
    <row r="52" spans="1:15" ht="16.5" customHeight="1">
      <c r="A52" s="31"/>
      <c r="B52" s="29"/>
      <c r="C52" s="29"/>
      <c r="D52" s="29"/>
      <c r="E52" s="29"/>
      <c r="F52" s="19" t="s">
        <v>99</v>
      </c>
      <c r="G52" s="20">
        <f t="shared" si="2"/>
        <v>0.56597222222222165</v>
      </c>
      <c r="H52" s="20">
        <f t="shared" si="3"/>
        <v>0.55555555555555503</v>
      </c>
      <c r="I52" s="29"/>
      <c r="J52" s="29"/>
      <c r="N52" s="1"/>
      <c r="O52" s="12"/>
    </row>
    <row r="53" spans="1:15" ht="16.5" customHeight="1">
      <c r="A53" s="31"/>
      <c r="B53" s="29"/>
      <c r="C53" s="29"/>
      <c r="D53" s="29"/>
      <c r="E53" s="29"/>
      <c r="F53" s="19" t="s">
        <v>100</v>
      </c>
      <c r="G53" s="20">
        <f t="shared" si="2"/>
        <v>0.56944444444444386</v>
      </c>
      <c r="H53" s="20">
        <f t="shared" si="3"/>
        <v>0.55902777777777724</v>
      </c>
      <c r="I53" s="29"/>
      <c r="J53" s="29"/>
      <c r="O53" s="12"/>
    </row>
    <row r="54" spans="1:15" ht="16.5" customHeight="1">
      <c r="A54" s="31"/>
      <c r="B54" s="29"/>
      <c r="C54" s="29"/>
      <c r="D54" s="29"/>
      <c r="E54" s="29"/>
      <c r="F54" s="19" t="s">
        <v>101</v>
      </c>
      <c r="G54" s="20">
        <f t="shared" si="2"/>
        <v>0.57291666666666607</v>
      </c>
      <c r="H54" s="20">
        <f t="shared" si="3"/>
        <v>0.56249999999999944</v>
      </c>
      <c r="I54" s="29"/>
      <c r="J54" s="29"/>
      <c r="O54" s="12"/>
    </row>
    <row r="55" spans="1:15" ht="16.5" customHeight="1">
      <c r="A55" s="31"/>
      <c r="B55" s="29"/>
      <c r="C55" s="29"/>
      <c r="D55" s="29"/>
      <c r="E55" s="29"/>
      <c r="F55" s="19" t="s">
        <v>102</v>
      </c>
      <c r="G55" s="20">
        <f t="shared" si="2"/>
        <v>0.57638888888888828</v>
      </c>
      <c r="H55" s="20">
        <f t="shared" si="3"/>
        <v>0.56597222222222165</v>
      </c>
      <c r="I55" s="29"/>
      <c r="J55" s="29"/>
      <c r="O55" s="12"/>
    </row>
    <row r="56" spans="1:15" ht="16.5" customHeight="1">
      <c r="A56" s="31"/>
      <c r="B56" s="29"/>
      <c r="C56" s="29"/>
      <c r="D56" s="29"/>
      <c r="E56" s="29"/>
      <c r="F56" s="19" t="s">
        <v>103</v>
      </c>
      <c r="G56" s="20">
        <f t="shared" si="2"/>
        <v>0.57986111111111049</v>
      </c>
      <c r="H56" s="20">
        <f t="shared" si="3"/>
        <v>0.56944444444444386</v>
      </c>
      <c r="I56" s="29"/>
      <c r="J56" s="29"/>
      <c r="O56" s="12"/>
    </row>
    <row r="57" spans="1:15" ht="16.5" customHeight="1">
      <c r="A57" s="31"/>
      <c r="B57" s="30"/>
      <c r="C57" s="30"/>
      <c r="D57" s="30"/>
      <c r="E57" s="30"/>
      <c r="F57" s="19" t="s">
        <v>153</v>
      </c>
      <c r="G57" s="20">
        <f t="shared" si="2"/>
        <v>0.5833333333333327</v>
      </c>
      <c r="H57" s="20">
        <f t="shared" si="3"/>
        <v>0.57291666666666607</v>
      </c>
      <c r="I57" s="30"/>
      <c r="J57" s="30"/>
      <c r="O57" s="12"/>
    </row>
    <row r="58" spans="1:15" ht="18" customHeight="1">
      <c r="A58" s="23">
        <v>20</v>
      </c>
      <c r="B58" s="19" t="s">
        <v>86</v>
      </c>
      <c r="C58" s="19" t="s">
        <v>75</v>
      </c>
      <c r="D58" s="19" t="s">
        <v>87</v>
      </c>
      <c r="E58" s="19" t="s">
        <v>51</v>
      </c>
      <c r="F58" s="19" t="s">
        <v>120</v>
      </c>
      <c r="G58" s="20">
        <f>G57</f>
        <v>0.5833333333333327</v>
      </c>
      <c r="H58" s="20">
        <f t="shared" si="3"/>
        <v>0.57291666666666607</v>
      </c>
      <c r="I58" s="19">
        <v>19</v>
      </c>
      <c r="J58" s="19">
        <f>ROUNDUP(I58/当日枠!$B$4,0)</f>
        <v>3</v>
      </c>
    </row>
    <row r="59" spans="1:15" ht="16.5" customHeight="1">
      <c r="A59" s="31">
        <v>21</v>
      </c>
      <c r="B59" s="28" t="s">
        <v>74</v>
      </c>
      <c r="C59" s="28" t="s">
        <v>77</v>
      </c>
      <c r="D59" s="32"/>
      <c r="E59" s="28" t="s">
        <v>58</v>
      </c>
      <c r="F59" s="19" t="s">
        <v>145</v>
      </c>
      <c r="G59" s="20">
        <f>G58+TIME(0,5,0)</f>
        <v>0.58680555555555491</v>
      </c>
      <c r="H59" s="20">
        <f t="shared" si="3"/>
        <v>0.57638888888888828</v>
      </c>
      <c r="I59" s="28">
        <v>45</v>
      </c>
      <c r="J59" s="28">
        <f>ROUNDUP(I59/当日枠!$B$10,0)</f>
        <v>6</v>
      </c>
    </row>
    <row r="60" spans="1:15" ht="16.5" customHeight="1">
      <c r="A60" s="31"/>
      <c r="B60" s="30"/>
      <c r="C60" s="30"/>
      <c r="D60" s="34"/>
      <c r="E60" s="30"/>
      <c r="F60" s="19" t="s">
        <v>146</v>
      </c>
      <c r="G60" s="20">
        <f>G59+TIME(0,15,0)</f>
        <v>0.59722222222222154</v>
      </c>
      <c r="H60" s="20">
        <f t="shared" si="3"/>
        <v>0.58680555555555491</v>
      </c>
      <c r="I60" s="30"/>
      <c r="J60" s="30"/>
      <c r="N60" s="1"/>
    </row>
    <row r="61" spans="1:15" ht="16.5" customHeight="1">
      <c r="A61" s="23">
        <v>22</v>
      </c>
      <c r="B61" s="19" t="s">
        <v>86</v>
      </c>
      <c r="C61" s="19" t="s">
        <v>77</v>
      </c>
      <c r="D61" s="19" t="s">
        <v>87</v>
      </c>
      <c r="E61" s="19" t="s">
        <v>58</v>
      </c>
      <c r="F61" s="19" t="s">
        <v>88</v>
      </c>
      <c r="G61" s="20">
        <f>G60</f>
        <v>0.59722222222222154</v>
      </c>
      <c r="H61" s="20">
        <f t="shared" si="3"/>
        <v>0.58680555555555491</v>
      </c>
      <c r="I61" s="19">
        <v>7</v>
      </c>
      <c r="J61" s="19">
        <v>1</v>
      </c>
      <c r="N61" s="1"/>
      <c r="O61" s="12"/>
    </row>
    <row r="62" spans="1:15" ht="16.5" customHeight="1">
      <c r="A62" s="23">
        <v>23</v>
      </c>
      <c r="B62" s="19" t="s">
        <v>74</v>
      </c>
      <c r="C62" s="19" t="s">
        <v>75</v>
      </c>
      <c r="D62" s="19"/>
      <c r="E62" s="19" t="s">
        <v>58</v>
      </c>
      <c r="F62" s="19" t="s">
        <v>82</v>
      </c>
      <c r="G62" s="20">
        <f>G61+TIME(0,15,0)</f>
        <v>0.60763888888888817</v>
      </c>
      <c r="H62" s="20">
        <f t="shared" si="3"/>
        <v>0.59722222222222154</v>
      </c>
      <c r="I62" s="19">
        <v>17</v>
      </c>
      <c r="J62" s="19">
        <f>ROUNDUP(I62/当日枠!$B$10,0)</f>
        <v>3</v>
      </c>
      <c r="N62" s="1"/>
    </row>
    <row r="63" spans="1:15" ht="16.5" customHeight="1">
      <c r="A63" s="23">
        <v>24</v>
      </c>
      <c r="B63" s="19" t="s">
        <v>86</v>
      </c>
      <c r="C63" s="19" t="s">
        <v>75</v>
      </c>
      <c r="D63" s="19" t="s">
        <v>87</v>
      </c>
      <c r="E63" s="19" t="s">
        <v>58</v>
      </c>
      <c r="F63" s="19" t="s">
        <v>88</v>
      </c>
      <c r="G63" s="20">
        <f>G62</f>
        <v>0.60763888888888817</v>
      </c>
      <c r="H63" s="20">
        <f t="shared" si="3"/>
        <v>0.59722222222222154</v>
      </c>
      <c r="I63" s="19">
        <v>6</v>
      </c>
      <c r="J63" s="19">
        <v>1</v>
      </c>
    </row>
    <row r="64" spans="1:15" ht="16.5" customHeight="1">
      <c r="A64" s="31">
        <v>25</v>
      </c>
      <c r="B64" s="28" t="s">
        <v>74</v>
      </c>
      <c r="C64" s="28" t="s">
        <v>77</v>
      </c>
      <c r="D64" s="32"/>
      <c r="E64" s="28" t="s">
        <v>54</v>
      </c>
      <c r="F64" s="19" t="s">
        <v>98</v>
      </c>
      <c r="G64" s="20">
        <f>G63+TIME(0,15,0)</f>
        <v>0.6180555555555548</v>
      </c>
      <c r="H64" s="20">
        <f t="shared" si="3"/>
        <v>0.60763888888888817</v>
      </c>
      <c r="I64" s="28">
        <v>94</v>
      </c>
      <c r="J64" s="28">
        <f>ROUNDUP(I64/当日枠!$B$7,0)</f>
        <v>6</v>
      </c>
      <c r="N64" s="1"/>
    </row>
    <row r="65" spans="1:15" ht="16.5" customHeight="1">
      <c r="A65" s="31"/>
      <c r="B65" s="30"/>
      <c r="C65" s="30"/>
      <c r="D65" s="34"/>
      <c r="E65" s="30"/>
      <c r="F65" s="19" t="s">
        <v>121</v>
      </c>
      <c r="G65" s="20">
        <f>G64+TIME(0,15,0)</f>
        <v>0.62847222222222143</v>
      </c>
      <c r="H65" s="20">
        <f t="shared" si="3"/>
        <v>0.6180555555555548</v>
      </c>
      <c r="I65" s="30"/>
      <c r="J65" s="30"/>
    </row>
    <row r="66" spans="1:15" ht="16.5" customHeight="1">
      <c r="A66" s="23">
        <v>26</v>
      </c>
      <c r="B66" s="19" t="s">
        <v>74</v>
      </c>
      <c r="C66" s="19" t="s">
        <v>75</v>
      </c>
      <c r="D66" s="19"/>
      <c r="E66" s="19" t="s">
        <v>54</v>
      </c>
      <c r="F66" s="19" t="s">
        <v>98</v>
      </c>
      <c r="G66" s="20">
        <f>G65+TIME(0,10,0)</f>
        <v>0.63541666666666585</v>
      </c>
      <c r="H66" s="20">
        <f t="shared" si="3"/>
        <v>0.62499999999999922</v>
      </c>
      <c r="I66" s="19">
        <v>52</v>
      </c>
      <c r="J66" s="19">
        <f>ROUNDUP(I66/当日枠!$B$7,0)</f>
        <v>4</v>
      </c>
    </row>
    <row r="67" spans="1:15" ht="16.5" customHeight="1">
      <c r="A67" s="31">
        <v>27</v>
      </c>
      <c r="B67" s="28" t="s">
        <v>74</v>
      </c>
      <c r="C67" s="28" t="s">
        <v>77</v>
      </c>
      <c r="D67" s="32"/>
      <c r="E67" s="28" t="s">
        <v>52</v>
      </c>
      <c r="F67" s="19" t="s">
        <v>98</v>
      </c>
      <c r="G67" s="20">
        <f>G66+TIME(0,15,0)</f>
        <v>0.64583333333333248</v>
      </c>
      <c r="H67" s="20">
        <f t="shared" si="3"/>
        <v>0.63541666666666585</v>
      </c>
      <c r="I67" s="28">
        <v>372</v>
      </c>
      <c r="J67" s="28">
        <f>ROUNDUP(I67/当日枠!$B$5,0)</f>
        <v>47</v>
      </c>
      <c r="N67" s="1"/>
      <c r="O67" s="12"/>
    </row>
    <row r="68" spans="1:15" ht="16.5" customHeight="1">
      <c r="A68" s="31"/>
      <c r="B68" s="29"/>
      <c r="C68" s="29"/>
      <c r="D68" s="33"/>
      <c r="E68" s="29"/>
      <c r="F68" s="19" t="s">
        <v>99</v>
      </c>
      <c r="G68" s="20">
        <f t="shared" ref="G68:G78" si="4">G67+TIME(0,5,0)</f>
        <v>0.64930555555555469</v>
      </c>
      <c r="H68" s="20">
        <f t="shared" si="3"/>
        <v>0.63888888888888806</v>
      </c>
      <c r="I68" s="29"/>
      <c r="J68" s="29"/>
      <c r="O68" s="12"/>
    </row>
    <row r="69" spans="1:15" ht="16.5" customHeight="1">
      <c r="A69" s="31"/>
      <c r="B69" s="29"/>
      <c r="C69" s="29"/>
      <c r="D69" s="33"/>
      <c r="E69" s="29"/>
      <c r="F69" s="19" t="s">
        <v>100</v>
      </c>
      <c r="G69" s="20">
        <f t="shared" si="4"/>
        <v>0.6527777777777769</v>
      </c>
      <c r="H69" s="20">
        <f t="shared" si="3"/>
        <v>0.64236111111111027</v>
      </c>
      <c r="I69" s="29"/>
      <c r="J69" s="29"/>
      <c r="O69" s="12"/>
    </row>
    <row r="70" spans="1:15" ht="16.5" customHeight="1">
      <c r="A70" s="31"/>
      <c r="B70" s="29"/>
      <c r="C70" s="29"/>
      <c r="D70" s="33"/>
      <c r="E70" s="29"/>
      <c r="F70" s="19" t="s">
        <v>101</v>
      </c>
      <c r="G70" s="20">
        <f t="shared" si="4"/>
        <v>0.65624999999999911</v>
      </c>
      <c r="H70" s="20">
        <f t="shared" si="3"/>
        <v>0.64583333333333248</v>
      </c>
      <c r="I70" s="29"/>
      <c r="J70" s="29"/>
      <c r="O70" s="12"/>
    </row>
    <row r="71" spans="1:15" ht="16.5" customHeight="1">
      <c r="A71" s="31"/>
      <c r="B71" s="29"/>
      <c r="C71" s="29"/>
      <c r="D71" s="33"/>
      <c r="E71" s="29"/>
      <c r="F71" s="19" t="s">
        <v>102</v>
      </c>
      <c r="G71" s="20">
        <f t="shared" si="4"/>
        <v>0.65972222222222132</v>
      </c>
      <c r="H71" s="20">
        <f t="shared" si="3"/>
        <v>0.64930555555555469</v>
      </c>
      <c r="I71" s="29"/>
      <c r="J71" s="29"/>
      <c r="O71" s="12"/>
    </row>
    <row r="72" spans="1:15" ht="16.5" customHeight="1">
      <c r="A72" s="31"/>
      <c r="B72" s="29"/>
      <c r="C72" s="29"/>
      <c r="D72" s="33"/>
      <c r="E72" s="29"/>
      <c r="F72" s="19" t="s">
        <v>103</v>
      </c>
      <c r="G72" s="20">
        <f t="shared" si="4"/>
        <v>0.66319444444444353</v>
      </c>
      <c r="H72" s="20">
        <f t="shared" si="3"/>
        <v>0.6527777777777769</v>
      </c>
      <c r="I72" s="29"/>
      <c r="J72" s="29"/>
      <c r="O72" s="12"/>
    </row>
    <row r="73" spans="1:15" ht="16.5" customHeight="1">
      <c r="A73" s="31"/>
      <c r="B73" s="29"/>
      <c r="C73" s="29"/>
      <c r="D73" s="33"/>
      <c r="E73" s="29"/>
      <c r="F73" s="19" t="s">
        <v>104</v>
      </c>
      <c r="G73" s="20">
        <f t="shared" si="4"/>
        <v>0.66666666666666574</v>
      </c>
      <c r="H73" s="20">
        <f t="shared" si="3"/>
        <v>0.65624999999999911</v>
      </c>
      <c r="I73" s="29"/>
      <c r="J73" s="29"/>
      <c r="O73" s="12"/>
    </row>
    <row r="74" spans="1:15" ht="16.5" customHeight="1">
      <c r="A74" s="31"/>
      <c r="B74" s="29"/>
      <c r="C74" s="29"/>
      <c r="D74" s="33"/>
      <c r="E74" s="29"/>
      <c r="F74" s="19" t="s">
        <v>105</v>
      </c>
      <c r="G74" s="20">
        <f t="shared" si="4"/>
        <v>0.67013888888888795</v>
      </c>
      <c r="H74" s="20">
        <f t="shared" si="3"/>
        <v>0.65972222222222132</v>
      </c>
      <c r="I74" s="29"/>
      <c r="J74" s="29"/>
      <c r="N74" s="1"/>
      <c r="O74" s="12"/>
    </row>
    <row r="75" spans="1:15" ht="16.5" customHeight="1">
      <c r="A75" s="31"/>
      <c r="B75" s="29"/>
      <c r="C75" s="29"/>
      <c r="D75" s="33"/>
      <c r="E75" s="29"/>
      <c r="F75" s="19" t="s">
        <v>106</v>
      </c>
      <c r="G75" s="20">
        <f t="shared" si="4"/>
        <v>0.67361111111111016</v>
      </c>
      <c r="H75" s="20">
        <f t="shared" si="3"/>
        <v>0.66319444444444353</v>
      </c>
      <c r="I75" s="29"/>
      <c r="J75" s="29"/>
      <c r="O75" s="12"/>
    </row>
    <row r="76" spans="1:15" ht="16.5" customHeight="1">
      <c r="A76" s="31"/>
      <c r="B76" s="29"/>
      <c r="C76" s="29"/>
      <c r="D76" s="33"/>
      <c r="E76" s="29"/>
      <c r="F76" s="19" t="s">
        <v>107</v>
      </c>
      <c r="G76" s="20">
        <f t="shared" si="4"/>
        <v>0.67708333333333237</v>
      </c>
      <c r="H76" s="20">
        <f t="shared" si="3"/>
        <v>0.66666666666666574</v>
      </c>
      <c r="I76" s="29"/>
      <c r="J76" s="29"/>
      <c r="O76" s="12"/>
    </row>
    <row r="77" spans="1:15" ht="16.5" customHeight="1">
      <c r="A77" s="31"/>
      <c r="B77" s="29"/>
      <c r="C77" s="29"/>
      <c r="D77" s="33"/>
      <c r="E77" s="29"/>
      <c r="F77" s="19" t="s">
        <v>108</v>
      </c>
      <c r="G77" s="20">
        <f t="shared" si="4"/>
        <v>0.68055555555555458</v>
      </c>
      <c r="H77" s="20">
        <f t="shared" si="3"/>
        <v>0.67013888888888795</v>
      </c>
      <c r="I77" s="29"/>
      <c r="J77" s="29"/>
      <c r="O77" s="12"/>
    </row>
    <row r="78" spans="1:15" ht="16.5" customHeight="1">
      <c r="A78" s="31"/>
      <c r="B78" s="30"/>
      <c r="C78" s="30"/>
      <c r="D78" s="34"/>
      <c r="E78" s="30"/>
      <c r="F78" s="19" t="s">
        <v>154</v>
      </c>
      <c r="G78" s="20">
        <f t="shared" si="4"/>
        <v>0.68402777777777679</v>
      </c>
      <c r="H78" s="20">
        <f t="shared" si="3"/>
        <v>0.67361111111111016</v>
      </c>
      <c r="I78" s="30"/>
      <c r="J78" s="30"/>
      <c r="O78" s="12"/>
    </row>
    <row r="79" spans="1:15" ht="16.5" customHeight="1">
      <c r="A79" s="31">
        <v>28</v>
      </c>
      <c r="B79" s="28" t="s">
        <v>74</v>
      </c>
      <c r="C79" s="28" t="s">
        <v>75</v>
      </c>
      <c r="D79" s="32"/>
      <c r="E79" s="28" t="s">
        <v>52</v>
      </c>
      <c r="F79" s="19" t="s">
        <v>82</v>
      </c>
      <c r="G79" s="20">
        <f>G78</f>
        <v>0.68402777777777679</v>
      </c>
      <c r="H79" s="20">
        <f t="shared" si="3"/>
        <v>0.67361111111111016</v>
      </c>
      <c r="I79" s="28">
        <v>101</v>
      </c>
      <c r="J79" s="28">
        <f>ROUNDUP(I79/当日枠!$B$5,0)</f>
        <v>13</v>
      </c>
      <c r="O79" s="12"/>
    </row>
    <row r="80" spans="1:15" ht="16.5" customHeight="1">
      <c r="A80" s="31"/>
      <c r="B80" s="29"/>
      <c r="C80" s="29"/>
      <c r="D80" s="33"/>
      <c r="E80" s="29"/>
      <c r="F80" s="19" t="s">
        <v>148</v>
      </c>
      <c r="G80" s="20">
        <f>G79+TIME(0,5,0)</f>
        <v>0.687499999999999</v>
      </c>
      <c r="H80" s="20">
        <f t="shared" ref="H80:H99" si="5">G80-TIME(0,15,0)</f>
        <v>0.67708333333333237</v>
      </c>
      <c r="I80" s="29"/>
      <c r="J80" s="29"/>
      <c r="O80" s="12"/>
    </row>
    <row r="81" spans="1:15" ht="16.5" customHeight="1">
      <c r="A81" s="31"/>
      <c r="B81" s="29"/>
      <c r="C81" s="29"/>
      <c r="D81" s="33"/>
      <c r="E81" s="29"/>
      <c r="F81" s="19" t="s">
        <v>149</v>
      </c>
      <c r="G81" s="20">
        <f>G80+TIME(0,5,0)</f>
        <v>0.69097222222222121</v>
      </c>
      <c r="H81" s="20">
        <f t="shared" si="5"/>
        <v>0.68055555555555458</v>
      </c>
      <c r="I81" s="29"/>
      <c r="J81" s="29"/>
    </row>
    <row r="82" spans="1:15" ht="16.5" customHeight="1">
      <c r="A82" s="31"/>
      <c r="B82" s="30"/>
      <c r="C82" s="30"/>
      <c r="D82" s="34"/>
      <c r="E82" s="30"/>
      <c r="F82" s="19" t="s">
        <v>150</v>
      </c>
      <c r="G82" s="20">
        <f>G81+TIME(0,5,0)</f>
        <v>0.69444444444444342</v>
      </c>
      <c r="H82" s="20">
        <f t="shared" si="5"/>
        <v>0.68402777777777679</v>
      </c>
      <c r="I82" s="30"/>
      <c r="J82" s="30"/>
      <c r="N82" s="1"/>
    </row>
    <row r="83" spans="1:15" ht="16.5" customHeight="1">
      <c r="A83" s="23">
        <v>29</v>
      </c>
      <c r="B83" s="19" t="s">
        <v>86</v>
      </c>
      <c r="C83" s="19" t="s">
        <v>75</v>
      </c>
      <c r="D83" s="19" t="s">
        <v>94</v>
      </c>
      <c r="E83" s="19" t="s">
        <v>52</v>
      </c>
      <c r="F83" s="19" t="s">
        <v>76</v>
      </c>
      <c r="G83" s="20">
        <f>G82</f>
        <v>0.69444444444444342</v>
      </c>
      <c r="H83" s="20">
        <f t="shared" si="5"/>
        <v>0.68402777777777679</v>
      </c>
      <c r="I83" s="19">
        <v>2</v>
      </c>
      <c r="J83" s="19">
        <f>ROUNDUP(I83/当日枠!$B$5,0)</f>
        <v>1</v>
      </c>
    </row>
    <row r="84" spans="1:15" ht="16.5" customHeight="1">
      <c r="A84" s="23">
        <v>30</v>
      </c>
      <c r="B84" s="19" t="s">
        <v>86</v>
      </c>
      <c r="C84" s="19" t="s">
        <v>77</v>
      </c>
      <c r="D84" s="19" t="s">
        <v>94</v>
      </c>
      <c r="E84" s="19" t="s">
        <v>122</v>
      </c>
      <c r="F84" s="19" t="s">
        <v>76</v>
      </c>
      <c r="G84" s="20">
        <f>G83+TIME(0,5,0)</f>
        <v>0.69791666666666563</v>
      </c>
      <c r="H84" s="20">
        <f t="shared" si="5"/>
        <v>0.687499999999999</v>
      </c>
      <c r="I84" s="19">
        <v>1</v>
      </c>
      <c r="J84" s="19">
        <f>ROUNDUP(I84/当日枠!$B$6,0)</f>
        <v>1</v>
      </c>
      <c r="N84" s="1"/>
    </row>
    <row r="85" spans="1:15" ht="16.5" customHeight="1">
      <c r="A85" s="31">
        <v>31</v>
      </c>
      <c r="B85" s="28" t="s">
        <v>74</v>
      </c>
      <c r="C85" s="28" t="s">
        <v>77</v>
      </c>
      <c r="D85" s="32"/>
      <c r="E85" s="28" t="s">
        <v>122</v>
      </c>
      <c r="F85" s="19" t="s">
        <v>82</v>
      </c>
      <c r="G85" s="20">
        <f>G84</f>
        <v>0.69791666666666563</v>
      </c>
      <c r="H85" s="20">
        <f t="shared" si="5"/>
        <v>0.687499999999999</v>
      </c>
      <c r="I85" s="28">
        <v>180</v>
      </c>
      <c r="J85" s="28">
        <f>ROUNDUP(I85/当日枠!$B$6,0)</f>
        <v>30</v>
      </c>
      <c r="O85" s="12"/>
    </row>
    <row r="86" spans="1:15" ht="16.5" customHeight="1">
      <c r="A86" s="31"/>
      <c r="B86" s="29"/>
      <c r="C86" s="29"/>
      <c r="D86" s="33"/>
      <c r="E86" s="29"/>
      <c r="F86" s="19" t="s">
        <v>84</v>
      </c>
      <c r="G86" s="20">
        <f t="shared" ref="G86:G98" si="6">G85+TIME(0,5,0)</f>
        <v>0.70138888888888784</v>
      </c>
      <c r="H86" s="20">
        <f t="shared" si="5"/>
        <v>0.69097222222222121</v>
      </c>
      <c r="I86" s="29"/>
      <c r="J86" s="29"/>
      <c r="O86" s="12"/>
    </row>
    <row r="87" spans="1:15" ht="16.5" customHeight="1">
      <c r="A87" s="31"/>
      <c r="B87" s="29"/>
      <c r="C87" s="29"/>
      <c r="D87" s="33"/>
      <c r="E87" s="29"/>
      <c r="F87" s="19" t="s">
        <v>155</v>
      </c>
      <c r="G87" s="20">
        <f t="shared" si="6"/>
        <v>0.70486111111111005</v>
      </c>
      <c r="H87" s="20">
        <f t="shared" si="5"/>
        <v>0.69444444444444342</v>
      </c>
      <c r="I87" s="29"/>
      <c r="J87" s="29"/>
      <c r="O87" s="12"/>
    </row>
    <row r="88" spans="1:15" ht="16.5" customHeight="1">
      <c r="A88" s="31"/>
      <c r="B88" s="29"/>
      <c r="C88" s="29"/>
      <c r="D88" s="33"/>
      <c r="E88" s="29"/>
      <c r="F88" s="19" t="s">
        <v>156</v>
      </c>
      <c r="G88" s="20">
        <f t="shared" si="6"/>
        <v>0.70833333333333226</v>
      </c>
      <c r="H88" s="20">
        <f t="shared" si="5"/>
        <v>0.69791666666666563</v>
      </c>
      <c r="I88" s="29"/>
      <c r="J88" s="29"/>
      <c r="O88" s="12"/>
    </row>
    <row r="89" spans="1:15" ht="16.5" customHeight="1">
      <c r="A89" s="31"/>
      <c r="B89" s="29"/>
      <c r="C89" s="29"/>
      <c r="D89" s="33"/>
      <c r="E89" s="29"/>
      <c r="F89" s="19" t="s">
        <v>157</v>
      </c>
      <c r="G89" s="20">
        <f t="shared" si="6"/>
        <v>0.71180555555555447</v>
      </c>
      <c r="H89" s="20">
        <f t="shared" si="5"/>
        <v>0.70138888888888784</v>
      </c>
      <c r="I89" s="29"/>
      <c r="J89" s="29"/>
      <c r="O89" s="12"/>
    </row>
    <row r="90" spans="1:15" ht="16.5" customHeight="1">
      <c r="A90" s="31"/>
      <c r="B90" s="29"/>
      <c r="C90" s="29"/>
      <c r="D90" s="33"/>
      <c r="E90" s="29"/>
      <c r="F90" s="19" t="s">
        <v>158</v>
      </c>
      <c r="G90" s="20">
        <f t="shared" si="6"/>
        <v>0.71527777777777668</v>
      </c>
      <c r="H90" s="20">
        <f t="shared" si="5"/>
        <v>0.70486111111111005</v>
      </c>
      <c r="I90" s="29"/>
      <c r="J90" s="29"/>
      <c r="O90" s="12"/>
    </row>
    <row r="91" spans="1:15" ht="16.5" customHeight="1">
      <c r="A91" s="31"/>
      <c r="B91" s="29"/>
      <c r="C91" s="29"/>
      <c r="D91" s="33"/>
      <c r="E91" s="29"/>
      <c r="F91" s="19" t="s">
        <v>159</v>
      </c>
      <c r="G91" s="20">
        <f t="shared" si="6"/>
        <v>0.71874999999999889</v>
      </c>
      <c r="H91" s="20">
        <f t="shared" si="5"/>
        <v>0.70833333333333226</v>
      </c>
      <c r="I91" s="29"/>
      <c r="J91" s="29"/>
      <c r="O91" s="12"/>
    </row>
    <row r="92" spans="1:15" ht="16.5" customHeight="1">
      <c r="A92" s="31"/>
      <c r="B92" s="29"/>
      <c r="C92" s="29"/>
      <c r="D92" s="33"/>
      <c r="E92" s="29"/>
      <c r="F92" s="19" t="s">
        <v>160</v>
      </c>
      <c r="G92" s="20">
        <f t="shared" si="6"/>
        <v>0.7222222222222211</v>
      </c>
      <c r="H92" s="20">
        <f t="shared" si="5"/>
        <v>0.71180555555555447</v>
      </c>
      <c r="I92" s="29"/>
      <c r="J92" s="29"/>
      <c r="O92" s="12"/>
    </row>
    <row r="93" spans="1:15" ht="16.5" customHeight="1">
      <c r="A93" s="31"/>
      <c r="B93" s="29"/>
      <c r="C93" s="29"/>
      <c r="D93" s="33"/>
      <c r="E93" s="29"/>
      <c r="F93" s="19" t="s">
        <v>161</v>
      </c>
      <c r="G93" s="20">
        <f t="shared" si="6"/>
        <v>0.72569444444444331</v>
      </c>
      <c r="H93" s="20">
        <f t="shared" si="5"/>
        <v>0.71527777777777668</v>
      </c>
      <c r="I93" s="29"/>
      <c r="J93" s="29"/>
      <c r="N93" s="1"/>
    </row>
    <row r="94" spans="1:15" ht="16.5" customHeight="1">
      <c r="A94" s="31"/>
      <c r="B94" s="30"/>
      <c r="C94" s="30"/>
      <c r="D94" s="34"/>
      <c r="E94" s="30"/>
      <c r="F94" s="19" t="s">
        <v>162</v>
      </c>
      <c r="G94" s="20">
        <f t="shared" si="6"/>
        <v>0.72916666666666552</v>
      </c>
      <c r="H94" s="20">
        <f t="shared" si="5"/>
        <v>0.71874999999999889</v>
      </c>
      <c r="I94" s="30"/>
      <c r="J94" s="30"/>
    </row>
    <row r="95" spans="1:15" ht="16.5" customHeight="1">
      <c r="A95" s="31">
        <v>32</v>
      </c>
      <c r="B95" s="28" t="s">
        <v>74</v>
      </c>
      <c r="C95" s="28" t="s">
        <v>75</v>
      </c>
      <c r="D95" s="32"/>
      <c r="E95" s="28" t="s">
        <v>122</v>
      </c>
      <c r="F95" s="19" t="s">
        <v>82</v>
      </c>
      <c r="G95" s="20">
        <f t="shared" si="6"/>
        <v>0.73263888888888773</v>
      </c>
      <c r="H95" s="20">
        <f t="shared" si="5"/>
        <v>0.7222222222222211</v>
      </c>
      <c r="I95" s="28">
        <v>41</v>
      </c>
      <c r="J95" s="28">
        <f>ROUNDUP(I95/当日枠!$B$6,0)</f>
        <v>7</v>
      </c>
    </row>
    <row r="96" spans="1:15" ht="16.5" customHeight="1">
      <c r="A96" s="31"/>
      <c r="B96" s="29"/>
      <c r="C96" s="29"/>
      <c r="D96" s="33"/>
      <c r="E96" s="29"/>
      <c r="F96" s="19" t="s">
        <v>84</v>
      </c>
      <c r="G96" s="20">
        <f t="shared" si="6"/>
        <v>0.73611111111110994</v>
      </c>
      <c r="H96" s="20">
        <f t="shared" si="5"/>
        <v>0.72569444444444331</v>
      </c>
      <c r="I96" s="29"/>
      <c r="J96" s="29"/>
    </row>
    <row r="97" spans="1:10">
      <c r="A97" s="31"/>
      <c r="B97" s="30"/>
      <c r="C97" s="30"/>
      <c r="D97" s="34"/>
      <c r="E97" s="30"/>
      <c r="F97" s="19" t="s">
        <v>85</v>
      </c>
      <c r="G97" s="20">
        <f t="shared" si="6"/>
        <v>0.73958333333333215</v>
      </c>
      <c r="H97" s="20">
        <f t="shared" si="5"/>
        <v>0.72916666666666552</v>
      </c>
      <c r="I97" s="30"/>
      <c r="J97" s="30"/>
    </row>
    <row r="98" spans="1:10">
      <c r="A98" s="23">
        <v>33</v>
      </c>
      <c r="B98" s="19" t="s">
        <v>86</v>
      </c>
      <c r="C98" s="19" t="s">
        <v>77</v>
      </c>
      <c r="D98" s="19" t="s">
        <v>87</v>
      </c>
      <c r="E98" s="19" t="s">
        <v>51</v>
      </c>
      <c r="F98" s="19" t="s">
        <v>88</v>
      </c>
      <c r="G98" s="20">
        <f t="shared" si="6"/>
        <v>0.74305555555555436</v>
      </c>
      <c r="H98" s="20">
        <f t="shared" si="5"/>
        <v>0.73263888888888773</v>
      </c>
      <c r="I98" s="19">
        <v>8</v>
      </c>
      <c r="J98" s="19">
        <v>1</v>
      </c>
    </row>
    <row r="99" spans="1:10">
      <c r="A99" s="23">
        <v>34</v>
      </c>
      <c r="B99" s="19" t="s">
        <v>86</v>
      </c>
      <c r="C99" s="19" t="s">
        <v>75</v>
      </c>
      <c r="D99" s="19" t="s">
        <v>87</v>
      </c>
      <c r="E99" s="19" t="s">
        <v>51</v>
      </c>
      <c r="F99" s="19" t="s">
        <v>88</v>
      </c>
      <c r="G99" s="20">
        <f>G98</f>
        <v>0.74305555555555436</v>
      </c>
      <c r="H99" s="20">
        <f t="shared" si="5"/>
        <v>0.73263888888888773</v>
      </c>
      <c r="I99" s="19">
        <v>8</v>
      </c>
      <c r="J99" s="19">
        <v>1</v>
      </c>
    </row>
    <row r="100" spans="1:10">
      <c r="A100"/>
      <c r="B100"/>
      <c r="C100"/>
      <c r="D100"/>
      <c r="F100"/>
      <c r="G100"/>
      <c r="H100"/>
    </row>
    <row r="101" spans="1:10">
      <c r="A101"/>
      <c r="B101"/>
      <c r="C101"/>
      <c r="D101"/>
      <c r="F101"/>
      <c r="G101"/>
      <c r="H101"/>
    </row>
    <row r="102" spans="1:10">
      <c r="A102"/>
      <c r="B102"/>
      <c r="C102"/>
      <c r="D102"/>
      <c r="F102"/>
      <c r="G102"/>
      <c r="H102"/>
    </row>
    <row r="103" spans="1:10">
      <c r="A103"/>
      <c r="B103"/>
      <c r="C103"/>
      <c r="D103"/>
      <c r="F103"/>
      <c r="G103"/>
      <c r="H103"/>
    </row>
    <row r="104" spans="1:10">
      <c r="A104"/>
      <c r="B104"/>
      <c r="C104"/>
      <c r="D104"/>
      <c r="F104"/>
      <c r="G104"/>
      <c r="H104"/>
    </row>
    <row r="105" spans="1:10">
      <c r="A105"/>
      <c r="B105"/>
      <c r="C105"/>
      <c r="D105"/>
      <c r="F105"/>
      <c r="G105"/>
      <c r="H105"/>
    </row>
    <row r="106" spans="1:10">
      <c r="A106"/>
      <c r="B106"/>
      <c r="C106"/>
      <c r="D106"/>
      <c r="F106"/>
      <c r="G106"/>
      <c r="H106"/>
    </row>
    <row r="107" spans="1:10">
      <c r="A107"/>
      <c r="B107"/>
      <c r="C107"/>
      <c r="D107"/>
      <c r="F107"/>
      <c r="G107"/>
      <c r="H107"/>
    </row>
    <row r="108" spans="1:10">
      <c r="A108"/>
      <c r="B108"/>
      <c r="C108"/>
      <c r="D108"/>
      <c r="F108"/>
      <c r="G108"/>
      <c r="H108"/>
    </row>
    <row r="109" spans="1:10">
      <c r="A109"/>
      <c r="B109"/>
      <c r="C109"/>
      <c r="D109"/>
      <c r="F109"/>
      <c r="G109"/>
      <c r="H109"/>
    </row>
    <row r="110" spans="1:10">
      <c r="A110"/>
      <c r="B110"/>
      <c r="C110"/>
      <c r="D110"/>
      <c r="F110"/>
      <c r="G110"/>
      <c r="H110"/>
    </row>
    <row r="111" spans="1:10">
      <c r="A111"/>
      <c r="B111"/>
      <c r="C111"/>
      <c r="D111"/>
      <c r="F111"/>
      <c r="G111"/>
      <c r="H111"/>
    </row>
    <row r="112" spans="1:10">
      <c r="A112"/>
      <c r="B112"/>
      <c r="C112"/>
      <c r="D112"/>
      <c r="F112"/>
      <c r="G112"/>
      <c r="H112"/>
    </row>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sheetData>
  <mergeCells count="78">
    <mergeCell ref="J11:J13"/>
    <mergeCell ref="A11:A13"/>
    <mergeCell ref="A64:A65"/>
    <mergeCell ref="B27:B49"/>
    <mergeCell ref="C27:C49"/>
    <mergeCell ref="D27:D49"/>
    <mergeCell ref="E27:E49"/>
    <mergeCell ref="B59:B60"/>
    <mergeCell ref="E64:E65"/>
    <mergeCell ref="I64:I65"/>
    <mergeCell ref="I59:I60"/>
    <mergeCell ref="J16:J17"/>
    <mergeCell ref="I27:I49"/>
    <mergeCell ref="J27:J49"/>
    <mergeCell ref="I51:I57"/>
    <mergeCell ref="J51:J57"/>
    <mergeCell ref="J59:J60"/>
    <mergeCell ref="A16:A17"/>
    <mergeCell ref="B6:B9"/>
    <mergeCell ref="C6:C9"/>
    <mergeCell ref="B11:B13"/>
    <mergeCell ref="C11:C13"/>
    <mergeCell ref="D6:D9"/>
    <mergeCell ref="E6:E9"/>
    <mergeCell ref="I6:I9"/>
    <mergeCell ref="J6:J9"/>
    <mergeCell ref="A6:A9"/>
    <mergeCell ref="D11:D13"/>
    <mergeCell ref="E11:E13"/>
    <mergeCell ref="I11:I13"/>
    <mergeCell ref="B16:B17"/>
    <mergeCell ref="C16:C17"/>
    <mergeCell ref="D16:D17"/>
    <mergeCell ref="E16:E17"/>
    <mergeCell ref="I16:I17"/>
    <mergeCell ref="A27:A49"/>
    <mergeCell ref="B51:B57"/>
    <mergeCell ref="C51:C57"/>
    <mergeCell ref="D51:D57"/>
    <mergeCell ref="E51:E57"/>
    <mergeCell ref="A51:A57"/>
    <mergeCell ref="A59:A60"/>
    <mergeCell ref="B67:B78"/>
    <mergeCell ref="C67:C78"/>
    <mergeCell ref="D67:D78"/>
    <mergeCell ref="E67:E78"/>
    <mergeCell ref="C59:C60"/>
    <mergeCell ref="D59:D60"/>
    <mergeCell ref="E59:E60"/>
    <mergeCell ref="C64:C65"/>
    <mergeCell ref="D64:D65"/>
    <mergeCell ref="J67:J78"/>
    <mergeCell ref="A67:A78"/>
    <mergeCell ref="B64:B65"/>
    <mergeCell ref="J79:J82"/>
    <mergeCell ref="A79:A82"/>
    <mergeCell ref="J64:J65"/>
    <mergeCell ref="B85:B94"/>
    <mergeCell ref="C85:C94"/>
    <mergeCell ref="D85:D94"/>
    <mergeCell ref="E85:E94"/>
    <mergeCell ref="I67:I78"/>
    <mergeCell ref="A3:J3"/>
    <mergeCell ref="E95:E97"/>
    <mergeCell ref="I95:I97"/>
    <mergeCell ref="J95:J97"/>
    <mergeCell ref="A95:A97"/>
    <mergeCell ref="B95:B97"/>
    <mergeCell ref="C95:C97"/>
    <mergeCell ref="D95:D97"/>
    <mergeCell ref="I85:I94"/>
    <mergeCell ref="J85:J94"/>
    <mergeCell ref="A85:A94"/>
    <mergeCell ref="B79:B82"/>
    <mergeCell ref="C79:C82"/>
    <mergeCell ref="D79:D82"/>
    <mergeCell ref="E79:E82"/>
    <mergeCell ref="I79:I82"/>
  </mergeCells>
  <phoneticPr fontId="1"/>
  <pageMargins left="0.70866141732283472" right="0.70866141732283472" top="0.55118110236220474" bottom="0.35433070866141736" header="0.31496062992125984" footer="0.31496062992125984"/>
  <pageSetup paperSize="9" orientation="portrait" verticalDpi="30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9"/>
  <sheetViews>
    <sheetView workbookViewId="0">
      <selection activeCell="E17" sqref="E17"/>
    </sheetView>
  </sheetViews>
  <sheetFormatPr baseColWidth="10" defaultColWidth="8.6640625" defaultRowHeight="18"/>
  <cols>
    <col min="1" max="1" width="4.33203125" customWidth="1"/>
    <col min="2" max="2" width="5.83203125" style="1" customWidth="1"/>
    <col min="3" max="3" width="4.33203125" customWidth="1"/>
    <col min="4" max="4" width="16.1640625" customWidth="1"/>
    <col min="5" max="5" width="6.1640625" customWidth="1"/>
    <col min="6" max="7" width="14.33203125" customWidth="1"/>
    <col min="8" max="8" width="7.1640625" customWidth="1"/>
    <col min="9" max="9" width="6.33203125" customWidth="1"/>
    <col min="10" max="10" width="3.33203125" customWidth="1"/>
    <col min="14" max="14" width="12.6640625" bestFit="1" customWidth="1"/>
    <col min="15" max="15" width="5.5" bestFit="1" customWidth="1"/>
    <col min="16" max="17" width="6.5" customWidth="1"/>
    <col min="18" max="18" width="2.6640625" bestFit="1" customWidth="1"/>
  </cols>
  <sheetData>
    <row r="1" spans="1:10" ht="21.75" customHeight="1">
      <c r="A1" s="50" t="s">
        <v>123</v>
      </c>
      <c r="B1" s="50"/>
      <c r="C1" s="50"/>
      <c r="D1" s="50"/>
      <c r="E1" s="50"/>
      <c r="F1" s="50"/>
      <c r="G1" s="50"/>
      <c r="H1" s="50"/>
      <c r="I1" s="50"/>
      <c r="J1" s="11"/>
    </row>
    <row r="2" spans="1:10" ht="21.75" customHeight="1">
      <c r="A2" s="50" t="s">
        <v>124</v>
      </c>
      <c r="B2" s="50"/>
      <c r="C2" s="50"/>
      <c r="D2" s="50"/>
      <c r="E2" s="50"/>
      <c r="F2" s="50"/>
      <c r="G2" s="50"/>
      <c r="H2" s="50"/>
      <c r="I2" s="50"/>
      <c r="J2" s="11"/>
    </row>
    <row r="3" spans="1:10" ht="19.5" customHeight="1">
      <c r="A3" s="51" t="s">
        <v>47</v>
      </c>
      <c r="B3" s="51"/>
      <c r="C3" s="51"/>
      <c r="D3" s="51"/>
      <c r="E3" s="51"/>
      <c r="F3" s="51"/>
      <c r="G3" s="51"/>
      <c r="H3" s="51"/>
      <c r="I3" s="51"/>
      <c r="J3" s="11"/>
    </row>
    <row r="4" spans="1:10" ht="14.25" customHeight="1">
      <c r="A4" s="5" t="s">
        <v>15</v>
      </c>
      <c r="B4" s="5" t="s">
        <v>8</v>
      </c>
      <c r="C4" s="5" t="s">
        <v>7</v>
      </c>
      <c r="D4" s="5" t="s">
        <v>13</v>
      </c>
      <c r="E4" s="5" t="s">
        <v>0</v>
      </c>
      <c r="F4" s="5" t="s">
        <v>1</v>
      </c>
      <c r="G4" s="5" t="s">
        <v>2</v>
      </c>
      <c r="H4" s="5" t="s">
        <v>41</v>
      </c>
      <c r="I4" s="5" t="s">
        <v>5</v>
      </c>
    </row>
    <row r="5" spans="1:10" ht="14.25" customHeight="1">
      <c r="A5" s="37">
        <v>1</v>
      </c>
      <c r="B5" s="9" t="s">
        <v>27</v>
      </c>
      <c r="C5" s="3" t="s">
        <v>10</v>
      </c>
      <c r="D5" s="3" t="s">
        <v>17</v>
      </c>
      <c r="E5" s="10" t="s">
        <v>28</v>
      </c>
      <c r="F5" s="40">
        <v>0.375</v>
      </c>
      <c r="G5" s="40">
        <v>0.3611111111111111</v>
      </c>
      <c r="H5" s="7" t="s">
        <v>31</v>
      </c>
      <c r="I5" s="2">
        <v>4</v>
      </c>
    </row>
    <row r="6" spans="1:10" ht="14.25" customHeight="1">
      <c r="A6" s="37"/>
      <c r="B6" s="3" t="s">
        <v>12</v>
      </c>
      <c r="C6" s="3" t="s">
        <v>10</v>
      </c>
      <c r="D6" s="3" t="s">
        <v>17</v>
      </c>
      <c r="E6" s="3" t="s">
        <v>3</v>
      </c>
      <c r="F6" s="42"/>
      <c r="G6" s="42"/>
      <c r="H6" s="7" t="s">
        <v>31</v>
      </c>
      <c r="I6" s="2">
        <v>6</v>
      </c>
    </row>
    <row r="7" spans="1:10" ht="14.25" customHeight="1">
      <c r="A7" s="3">
        <v>2</v>
      </c>
      <c r="B7" s="3" t="s">
        <v>12</v>
      </c>
      <c r="C7" s="3" t="s">
        <v>9</v>
      </c>
      <c r="D7" s="3" t="s">
        <v>17</v>
      </c>
      <c r="E7" s="3" t="s">
        <v>3</v>
      </c>
      <c r="F7" s="7">
        <v>0.42708333333333331</v>
      </c>
      <c r="G7" s="7">
        <v>0.41319444444444442</v>
      </c>
      <c r="H7" s="7" t="s">
        <v>31</v>
      </c>
      <c r="I7" s="2">
        <v>11</v>
      </c>
    </row>
    <row r="8" spans="1:10" ht="14.25" customHeight="1">
      <c r="A8" s="37">
        <v>3</v>
      </c>
      <c r="B8" s="3" t="s">
        <v>32</v>
      </c>
      <c r="C8" s="3" t="s">
        <v>10</v>
      </c>
      <c r="D8" s="3" t="s">
        <v>17</v>
      </c>
      <c r="E8" s="3" t="s">
        <v>3</v>
      </c>
      <c r="F8" s="40">
        <v>0.48958333333333331</v>
      </c>
      <c r="G8" s="40">
        <v>0.47569444444444442</v>
      </c>
      <c r="H8" s="7" t="s">
        <v>31</v>
      </c>
      <c r="I8" s="6">
        <v>14</v>
      </c>
    </row>
    <row r="9" spans="1:10" ht="14.25" customHeight="1">
      <c r="A9" s="37"/>
      <c r="B9" s="3" t="s">
        <v>26</v>
      </c>
      <c r="C9" s="3" t="s">
        <v>10</v>
      </c>
      <c r="D9" s="3" t="s">
        <v>17</v>
      </c>
      <c r="E9" s="3" t="s">
        <v>3</v>
      </c>
      <c r="F9" s="42"/>
      <c r="G9" s="42"/>
      <c r="H9" s="7" t="s">
        <v>31</v>
      </c>
      <c r="I9" s="2">
        <v>2</v>
      </c>
    </row>
    <row r="10" spans="1:10" ht="14.25" customHeight="1">
      <c r="A10" s="37">
        <v>4</v>
      </c>
      <c r="B10" s="9" t="s">
        <v>27</v>
      </c>
      <c r="C10" s="3" t="s">
        <v>9</v>
      </c>
      <c r="D10" s="3" t="s">
        <v>17</v>
      </c>
      <c r="E10" s="10" t="s">
        <v>28</v>
      </c>
      <c r="F10" s="40">
        <v>0.54166666666666663</v>
      </c>
      <c r="G10" s="40">
        <v>0.52777777777777779</v>
      </c>
      <c r="H10" s="3" t="s">
        <v>31</v>
      </c>
      <c r="I10" s="2">
        <v>6</v>
      </c>
    </row>
    <row r="11" spans="1:10" ht="14.25" customHeight="1">
      <c r="A11" s="37"/>
      <c r="B11" s="3" t="s">
        <v>26</v>
      </c>
      <c r="C11" s="3" t="s">
        <v>9</v>
      </c>
      <c r="D11" s="3" t="s">
        <v>17</v>
      </c>
      <c r="E11" s="3" t="s">
        <v>3</v>
      </c>
      <c r="F11" s="42"/>
      <c r="G11" s="42"/>
      <c r="H11" s="7" t="s">
        <v>31</v>
      </c>
      <c r="I11" s="2">
        <v>1</v>
      </c>
    </row>
    <row r="12" spans="1:10" ht="14.25" customHeight="1">
      <c r="A12" s="3">
        <v>5</v>
      </c>
      <c r="B12" s="3" t="s">
        <v>32</v>
      </c>
      <c r="C12" s="3" t="s">
        <v>9</v>
      </c>
      <c r="D12" s="3" t="s">
        <v>17</v>
      </c>
      <c r="E12" s="3" t="s">
        <v>3</v>
      </c>
      <c r="F12" s="7">
        <v>0.60416666666666663</v>
      </c>
      <c r="G12" s="7">
        <v>0.59027777777777779</v>
      </c>
      <c r="H12" s="7" t="s">
        <v>31</v>
      </c>
      <c r="I12" s="24">
        <v>14</v>
      </c>
    </row>
    <row r="13" spans="1:10" ht="14.25" customHeight="1">
      <c r="A13" s="3">
        <v>6</v>
      </c>
      <c r="B13" s="3" t="s">
        <v>32</v>
      </c>
      <c r="C13" s="3" t="s">
        <v>9</v>
      </c>
      <c r="D13" s="3" t="s">
        <v>17</v>
      </c>
      <c r="E13" s="3" t="s">
        <v>4</v>
      </c>
      <c r="F13" s="7">
        <v>0.63541666666666663</v>
      </c>
      <c r="G13" s="7">
        <v>0.62152777777777779</v>
      </c>
      <c r="H13" s="7" t="s">
        <v>31</v>
      </c>
      <c r="I13" s="2">
        <v>10</v>
      </c>
    </row>
    <row r="14" spans="1:10" ht="14.25" customHeight="1"/>
    <row r="15" spans="1:10" ht="14.25" customHeight="1">
      <c r="A15" s="3" t="s">
        <v>15</v>
      </c>
      <c r="B15" s="3" t="s">
        <v>8</v>
      </c>
      <c r="C15" s="3" t="s">
        <v>7</v>
      </c>
      <c r="D15" s="3" t="s">
        <v>13</v>
      </c>
      <c r="E15" s="3" t="s">
        <v>0</v>
      </c>
      <c r="F15" s="3" t="s">
        <v>1</v>
      </c>
      <c r="G15" s="3" t="s">
        <v>2</v>
      </c>
      <c r="H15" s="3" t="s">
        <v>41</v>
      </c>
      <c r="I15" s="3" t="s">
        <v>5</v>
      </c>
    </row>
    <row r="16" spans="1:10" ht="14.25" customHeight="1">
      <c r="A16" s="47">
        <v>1</v>
      </c>
      <c r="B16" s="37" t="s">
        <v>12</v>
      </c>
      <c r="C16" s="37" t="s">
        <v>9</v>
      </c>
      <c r="D16" s="37" t="s">
        <v>14</v>
      </c>
      <c r="E16" s="3" t="s">
        <v>3</v>
      </c>
      <c r="F16" s="43">
        <v>0.375</v>
      </c>
      <c r="G16" s="43">
        <v>0.3611111111111111</v>
      </c>
      <c r="H16" s="7" t="s">
        <v>29</v>
      </c>
      <c r="I16" s="2">
        <v>20</v>
      </c>
    </row>
    <row r="17" spans="1:9" ht="14.25" customHeight="1">
      <c r="A17" s="48"/>
      <c r="B17" s="37"/>
      <c r="C17" s="37"/>
      <c r="D17" s="37"/>
      <c r="E17" s="3" t="s">
        <v>4</v>
      </c>
      <c r="F17" s="43"/>
      <c r="G17" s="43"/>
      <c r="H17" s="7" t="s">
        <v>30</v>
      </c>
      <c r="I17" s="2">
        <v>14</v>
      </c>
    </row>
    <row r="18" spans="1:9" ht="14.25" customHeight="1">
      <c r="A18" s="49"/>
      <c r="B18" s="37"/>
      <c r="C18" s="3" t="s">
        <v>10</v>
      </c>
      <c r="D18" s="37"/>
      <c r="E18" s="3" t="s">
        <v>3</v>
      </c>
      <c r="F18" s="43"/>
      <c r="G18" s="43"/>
      <c r="H18" s="3" t="s">
        <v>42</v>
      </c>
      <c r="I18" s="2">
        <v>18</v>
      </c>
    </row>
    <row r="19" spans="1:9" ht="14.25" customHeight="1">
      <c r="A19" s="45">
        <v>2</v>
      </c>
      <c r="B19" s="37" t="s">
        <v>35</v>
      </c>
      <c r="C19" s="37" t="s">
        <v>9</v>
      </c>
      <c r="D19" s="37" t="s">
        <v>14</v>
      </c>
      <c r="E19" s="3" t="s">
        <v>3</v>
      </c>
      <c r="F19" s="43">
        <v>0.4375</v>
      </c>
      <c r="G19" s="43">
        <v>0.4236111111111111</v>
      </c>
      <c r="H19" s="7" t="s">
        <v>29</v>
      </c>
      <c r="I19" s="2">
        <v>31</v>
      </c>
    </row>
    <row r="20" spans="1:9" ht="14.25" customHeight="1">
      <c r="A20" s="38"/>
      <c r="B20" s="37"/>
      <c r="C20" s="37"/>
      <c r="D20" s="37"/>
      <c r="E20" s="3" t="s">
        <v>4</v>
      </c>
      <c r="F20" s="43"/>
      <c r="G20" s="43"/>
      <c r="H20" s="7" t="s">
        <v>30</v>
      </c>
      <c r="I20" s="2">
        <v>31</v>
      </c>
    </row>
    <row r="21" spans="1:9" ht="14.25" customHeight="1">
      <c r="A21" s="39"/>
      <c r="B21" s="37"/>
      <c r="C21" s="37"/>
      <c r="D21" s="37"/>
      <c r="E21" s="3" t="s">
        <v>40</v>
      </c>
      <c r="F21" s="43"/>
      <c r="G21" s="43"/>
      <c r="H21" s="3" t="s">
        <v>42</v>
      </c>
      <c r="I21" s="2">
        <v>20</v>
      </c>
    </row>
    <row r="22" spans="1:9" ht="14.25" customHeight="1">
      <c r="A22" s="37">
        <v>3</v>
      </c>
      <c r="B22" s="37" t="s">
        <v>32</v>
      </c>
      <c r="C22" s="37" t="s">
        <v>10</v>
      </c>
      <c r="D22" s="37" t="s">
        <v>14</v>
      </c>
      <c r="E22" s="3" t="s">
        <v>3</v>
      </c>
      <c r="F22" s="43">
        <v>0.5</v>
      </c>
      <c r="G22" s="40">
        <v>0.4861111111111111</v>
      </c>
      <c r="H22" s="7" t="s">
        <v>29</v>
      </c>
      <c r="I22" s="2">
        <v>26</v>
      </c>
    </row>
    <row r="23" spans="1:9" ht="14.25" customHeight="1">
      <c r="A23" s="37"/>
      <c r="B23" s="37"/>
      <c r="C23" s="37"/>
      <c r="D23" s="37"/>
      <c r="E23" s="3" t="s">
        <v>4</v>
      </c>
      <c r="F23" s="43"/>
      <c r="G23" s="41"/>
      <c r="H23" s="7" t="s">
        <v>30</v>
      </c>
      <c r="I23" s="2">
        <v>16</v>
      </c>
    </row>
    <row r="24" spans="1:9" ht="14.25" customHeight="1">
      <c r="A24" s="37"/>
      <c r="B24" s="9" t="s">
        <v>27</v>
      </c>
      <c r="C24" s="3" t="s">
        <v>10</v>
      </c>
      <c r="D24" s="3" t="s">
        <v>14</v>
      </c>
      <c r="E24" s="10" t="s">
        <v>28</v>
      </c>
      <c r="F24" s="43"/>
      <c r="G24" s="41"/>
      <c r="H24" s="37" t="s">
        <v>42</v>
      </c>
      <c r="I24" s="2">
        <v>8</v>
      </c>
    </row>
    <row r="25" spans="1:9" ht="14.25" customHeight="1">
      <c r="A25" s="37"/>
      <c r="B25" s="9" t="s">
        <v>27</v>
      </c>
      <c r="C25" s="3" t="s">
        <v>9</v>
      </c>
      <c r="D25" s="3" t="s">
        <v>14</v>
      </c>
      <c r="E25" s="10" t="s">
        <v>28</v>
      </c>
      <c r="F25" s="43"/>
      <c r="G25" s="42"/>
      <c r="H25" s="37"/>
      <c r="I25" s="2">
        <v>19</v>
      </c>
    </row>
    <row r="26" spans="1:9" ht="14.25" customHeight="1">
      <c r="A26" s="38">
        <v>4</v>
      </c>
      <c r="B26" s="3" t="s">
        <v>12</v>
      </c>
      <c r="C26" s="3" t="s">
        <v>9</v>
      </c>
      <c r="D26" s="37" t="s">
        <v>16</v>
      </c>
      <c r="E26" s="3" t="s">
        <v>3</v>
      </c>
      <c r="F26" s="43">
        <v>0.5625</v>
      </c>
      <c r="G26" s="43">
        <v>0.54861111111111116</v>
      </c>
      <c r="H26" s="7" t="s">
        <v>43</v>
      </c>
      <c r="I26" s="2">
        <v>6</v>
      </c>
    </row>
    <row r="27" spans="1:9" ht="14.25" customHeight="1">
      <c r="A27" s="39"/>
      <c r="B27" s="3" t="s">
        <v>32</v>
      </c>
      <c r="C27" s="3" t="s">
        <v>10</v>
      </c>
      <c r="D27" s="37"/>
      <c r="E27" s="3" t="s">
        <v>3</v>
      </c>
      <c r="F27" s="43"/>
      <c r="G27" s="43"/>
      <c r="H27" s="7" t="s">
        <v>44</v>
      </c>
      <c r="I27" s="2">
        <v>9</v>
      </c>
    </row>
    <row r="28" spans="1:9" ht="14.25" customHeight="1">
      <c r="A28" s="45">
        <v>5</v>
      </c>
      <c r="B28" s="37" t="s">
        <v>32</v>
      </c>
      <c r="C28" s="37" t="s">
        <v>9</v>
      </c>
      <c r="D28" s="37" t="s">
        <v>16</v>
      </c>
      <c r="E28" s="3" t="s">
        <v>3</v>
      </c>
      <c r="F28" s="43">
        <v>0.625</v>
      </c>
      <c r="G28" s="43">
        <v>0.61111111111111116</v>
      </c>
      <c r="H28" s="7" t="s">
        <v>45</v>
      </c>
      <c r="I28" s="36">
        <v>41</v>
      </c>
    </row>
    <row r="29" spans="1:9" ht="14.25" customHeight="1">
      <c r="A29" s="39"/>
      <c r="B29" s="37"/>
      <c r="C29" s="37"/>
      <c r="D29" s="37"/>
      <c r="E29" s="3" t="s">
        <v>4</v>
      </c>
      <c r="F29" s="43"/>
      <c r="G29" s="43"/>
      <c r="H29" s="7" t="s">
        <v>46</v>
      </c>
      <c r="I29" s="36"/>
    </row>
    <row r="30" spans="1:9" ht="14.25" customHeight="1"/>
    <row r="31" spans="1:9" ht="14.25" customHeight="1">
      <c r="A31" s="3" t="s">
        <v>15</v>
      </c>
      <c r="B31" s="3" t="s">
        <v>8</v>
      </c>
      <c r="C31" s="3" t="s">
        <v>7</v>
      </c>
      <c r="D31" s="3" t="s">
        <v>13</v>
      </c>
      <c r="E31" s="3" t="s">
        <v>0</v>
      </c>
      <c r="F31" s="3" t="s">
        <v>1</v>
      </c>
      <c r="G31" s="3" t="s">
        <v>2</v>
      </c>
      <c r="H31" s="3"/>
      <c r="I31" s="3" t="s">
        <v>5</v>
      </c>
    </row>
    <row r="32" spans="1:9" ht="14.25" customHeight="1">
      <c r="A32" s="4">
        <v>1</v>
      </c>
      <c r="B32" s="3" t="s">
        <v>12</v>
      </c>
      <c r="C32" s="3" t="s">
        <v>9</v>
      </c>
      <c r="D32" s="4" t="s">
        <v>20</v>
      </c>
      <c r="E32" s="3" t="s">
        <v>3</v>
      </c>
      <c r="F32" s="13">
        <v>0.375</v>
      </c>
      <c r="G32" s="13">
        <v>0.3611111111111111</v>
      </c>
      <c r="H32" s="13"/>
      <c r="I32" s="2">
        <v>15</v>
      </c>
    </row>
    <row r="33" spans="1:10" ht="14.25" customHeight="1">
      <c r="A33" s="45">
        <v>2</v>
      </c>
      <c r="B33" s="3" t="s">
        <v>32</v>
      </c>
      <c r="C33" s="3" t="s">
        <v>10</v>
      </c>
      <c r="D33" s="4" t="s">
        <v>19</v>
      </c>
      <c r="E33" s="3" t="s">
        <v>3</v>
      </c>
      <c r="F33" s="40">
        <v>0.4375</v>
      </c>
      <c r="G33" s="44">
        <f t="shared" ref="G33" si="0">F33-TIME(0,20,0)</f>
        <v>0.4236111111111111</v>
      </c>
      <c r="H33" s="40"/>
      <c r="I33" s="2">
        <v>17</v>
      </c>
    </row>
    <row r="34" spans="1:10" ht="14.25" customHeight="1">
      <c r="A34" s="38"/>
      <c r="B34" s="3" t="s">
        <v>33</v>
      </c>
      <c r="C34" s="3" t="s">
        <v>9</v>
      </c>
      <c r="D34" s="4" t="s">
        <v>34</v>
      </c>
      <c r="E34" s="3" t="s">
        <v>3</v>
      </c>
      <c r="F34" s="41"/>
      <c r="G34" s="46"/>
      <c r="H34" s="41"/>
      <c r="I34" s="2">
        <v>6</v>
      </c>
    </row>
    <row r="35" spans="1:10" ht="14.25" customHeight="1">
      <c r="A35" s="37">
        <v>3</v>
      </c>
      <c r="B35" s="3" t="s">
        <v>26</v>
      </c>
      <c r="C35" s="3" t="s">
        <v>9</v>
      </c>
      <c r="D35" s="4" t="s">
        <v>19</v>
      </c>
      <c r="E35" s="3" t="s">
        <v>3</v>
      </c>
      <c r="F35" s="43">
        <v>0.48958333333333331</v>
      </c>
      <c r="G35" s="44">
        <f t="shared" ref="G35" si="1">F35-TIME(0,20,0)</f>
        <v>0.47569444444444442</v>
      </c>
      <c r="H35" s="43"/>
      <c r="I35" s="2">
        <v>1</v>
      </c>
    </row>
    <row r="36" spans="1:10" ht="14.25" customHeight="1">
      <c r="A36" s="37"/>
      <c r="B36" s="3" t="s">
        <v>11</v>
      </c>
      <c r="C36" s="3" t="s">
        <v>9</v>
      </c>
      <c r="D36" s="4" t="s">
        <v>18</v>
      </c>
      <c r="E36" s="3" t="s">
        <v>3</v>
      </c>
      <c r="F36" s="43"/>
      <c r="G36" s="46"/>
      <c r="H36" s="43"/>
      <c r="I36" s="2">
        <v>19</v>
      </c>
    </row>
    <row r="37" spans="1:10" ht="14.25" customHeight="1">
      <c r="A37" s="45">
        <v>4</v>
      </c>
      <c r="B37" s="3" t="s">
        <v>12</v>
      </c>
      <c r="C37" s="3" t="s">
        <v>10</v>
      </c>
      <c r="D37" s="3" t="s">
        <v>21</v>
      </c>
      <c r="E37" s="3" t="s">
        <v>3</v>
      </c>
      <c r="F37" s="43">
        <v>0.5625</v>
      </c>
      <c r="G37" s="44">
        <f t="shared" ref="G37" si="2">F37-TIME(0,20,0)</f>
        <v>0.54861111111111116</v>
      </c>
      <c r="H37" s="40"/>
      <c r="I37" s="2">
        <v>9</v>
      </c>
    </row>
    <row r="38" spans="1:10" ht="14.25" customHeight="1">
      <c r="A38" s="39"/>
      <c r="B38" s="3" t="s">
        <v>26</v>
      </c>
      <c r="C38" s="3" t="s">
        <v>10</v>
      </c>
      <c r="D38" s="3" t="s">
        <v>21</v>
      </c>
      <c r="E38" s="3" t="s">
        <v>3</v>
      </c>
      <c r="F38" s="37"/>
      <c r="G38" s="46"/>
      <c r="H38" s="42"/>
      <c r="I38" s="2">
        <v>2</v>
      </c>
    </row>
    <row r="39" spans="1:10" ht="14.25" customHeight="1">
      <c r="A39" s="37">
        <v>5</v>
      </c>
      <c r="B39" s="9" t="s">
        <v>27</v>
      </c>
      <c r="C39" s="3" t="s">
        <v>9</v>
      </c>
      <c r="D39" s="3" t="s">
        <v>20</v>
      </c>
      <c r="E39" s="10" t="s">
        <v>28</v>
      </c>
      <c r="F39" s="40">
        <v>0.625</v>
      </c>
      <c r="G39" s="44">
        <f t="shared" ref="G39" si="3">F39-TIME(0,20,0)</f>
        <v>0.61111111111111116</v>
      </c>
      <c r="H39" s="40"/>
      <c r="I39" s="2">
        <v>10</v>
      </c>
    </row>
    <row r="40" spans="1:10" ht="14.25" customHeight="1">
      <c r="A40" s="37"/>
      <c r="B40" s="9" t="s">
        <v>27</v>
      </c>
      <c r="C40" s="3" t="s">
        <v>10</v>
      </c>
      <c r="D40" s="3" t="s">
        <v>21</v>
      </c>
      <c r="E40" s="10" t="s">
        <v>28</v>
      </c>
      <c r="F40" s="42"/>
      <c r="G40" s="46"/>
      <c r="H40" s="42"/>
      <c r="I40" s="2">
        <v>9</v>
      </c>
    </row>
    <row r="41" spans="1:10" ht="14.25" customHeight="1"/>
    <row r="42" spans="1:10" ht="14.25" customHeight="1"/>
    <row r="43" spans="1:10" ht="14.25" customHeight="1">
      <c r="A43" s="3" t="s">
        <v>15</v>
      </c>
      <c r="B43" s="3" t="s">
        <v>8</v>
      </c>
      <c r="C43" s="3" t="s">
        <v>7</v>
      </c>
      <c r="D43" s="3" t="s">
        <v>13</v>
      </c>
      <c r="E43" s="3" t="s">
        <v>0</v>
      </c>
      <c r="F43" s="3" t="s">
        <v>1</v>
      </c>
      <c r="G43" s="8" t="s">
        <v>2</v>
      </c>
      <c r="H43" s="3"/>
      <c r="I43" s="3" t="s">
        <v>5</v>
      </c>
    </row>
    <row r="44" spans="1:10" ht="14.25" customHeight="1">
      <c r="A44" s="3">
        <v>1</v>
      </c>
      <c r="B44" s="3" t="s">
        <v>32</v>
      </c>
      <c r="C44" s="3" t="s">
        <v>10</v>
      </c>
      <c r="D44" s="3" t="s">
        <v>22</v>
      </c>
      <c r="E44" s="3" t="s">
        <v>3</v>
      </c>
      <c r="F44" s="7">
        <v>0.41666666666666669</v>
      </c>
      <c r="G44" s="14">
        <f>F44-TIME(0,20,0)</f>
        <v>0.40277777777777779</v>
      </c>
      <c r="H44" s="7"/>
      <c r="I44" s="2">
        <v>21</v>
      </c>
    </row>
    <row r="45" spans="1:10" ht="14.25" customHeight="1">
      <c r="A45" s="3">
        <v>2</v>
      </c>
      <c r="B45" s="23" t="s">
        <v>32</v>
      </c>
      <c r="C45" s="3" t="s">
        <v>9</v>
      </c>
      <c r="D45" s="3" t="s">
        <v>22</v>
      </c>
      <c r="E45" s="3" t="s">
        <v>3</v>
      </c>
      <c r="F45" s="7">
        <v>0.52083333333333337</v>
      </c>
      <c r="G45" s="14">
        <f t="shared" ref="G45" si="4">F45-TIME(0,20,0)</f>
        <v>0.50694444444444453</v>
      </c>
      <c r="H45" s="7"/>
      <c r="I45" s="2">
        <v>34</v>
      </c>
    </row>
    <row r="46" spans="1:10">
      <c r="A46" s="1"/>
    </row>
    <row r="48" spans="1:10" ht="21.75" customHeight="1">
      <c r="A48" s="50" t="s">
        <v>37</v>
      </c>
      <c r="B48" s="50"/>
      <c r="C48" s="50"/>
      <c r="D48" s="50"/>
      <c r="E48" s="50"/>
      <c r="F48" s="50"/>
      <c r="G48" s="50"/>
      <c r="H48" s="50"/>
      <c r="I48" s="50"/>
      <c r="J48" s="11"/>
    </row>
    <row r="49" spans="1:9" ht="18" customHeight="1">
      <c r="A49" s="51" t="s">
        <v>48</v>
      </c>
      <c r="B49" s="51"/>
      <c r="C49" s="51"/>
      <c r="D49" s="51"/>
      <c r="E49" s="51"/>
      <c r="F49" s="51"/>
      <c r="G49" s="51"/>
      <c r="H49" s="51"/>
      <c r="I49" s="51"/>
    </row>
    <row r="50" spans="1:9" ht="14.25" customHeight="1">
      <c r="A50" s="3" t="s">
        <v>15</v>
      </c>
      <c r="B50" s="3" t="s">
        <v>8</v>
      </c>
      <c r="C50" s="3" t="s">
        <v>7</v>
      </c>
      <c r="D50" s="3" t="s">
        <v>13</v>
      </c>
      <c r="E50" s="3" t="s">
        <v>0</v>
      </c>
      <c r="F50" s="3" t="s">
        <v>1</v>
      </c>
      <c r="G50" s="8" t="s">
        <v>2</v>
      </c>
      <c r="H50" s="3"/>
      <c r="I50" s="3" t="s">
        <v>5</v>
      </c>
    </row>
    <row r="51" spans="1:9" ht="14.25" customHeight="1">
      <c r="A51" s="3">
        <v>1</v>
      </c>
      <c r="B51" s="3" t="s">
        <v>12</v>
      </c>
      <c r="C51" s="3" t="s">
        <v>10</v>
      </c>
      <c r="D51" s="3" t="s">
        <v>24</v>
      </c>
      <c r="E51" s="3" t="s">
        <v>3</v>
      </c>
      <c r="F51" s="7">
        <f>TIME(10,0,0)</f>
        <v>0.41666666666666669</v>
      </c>
      <c r="G51" s="14">
        <f>F51-TIME(0,20,0)</f>
        <v>0.40277777777777779</v>
      </c>
      <c r="H51" s="2"/>
      <c r="I51" s="2">
        <v>10</v>
      </c>
    </row>
    <row r="52" spans="1:9" ht="14.25" customHeight="1">
      <c r="A52" s="45">
        <v>2</v>
      </c>
      <c r="B52" s="3" t="s">
        <v>12</v>
      </c>
      <c r="C52" s="3" t="s">
        <v>9</v>
      </c>
      <c r="D52" s="3" t="s">
        <v>25</v>
      </c>
      <c r="E52" s="3" t="s">
        <v>3</v>
      </c>
      <c r="F52" s="7">
        <f>F51+TIME(1,30,0)</f>
        <v>0.47916666666666669</v>
      </c>
      <c r="G52" s="14">
        <f>F52-TIME(0,20,0)</f>
        <v>0.46527777777777779</v>
      </c>
      <c r="H52" s="2"/>
      <c r="I52" s="2">
        <v>17</v>
      </c>
    </row>
    <row r="53" spans="1:9" ht="14.25" customHeight="1">
      <c r="A53" s="39"/>
      <c r="B53" s="3" t="s">
        <v>32</v>
      </c>
      <c r="C53" s="3" t="s">
        <v>10</v>
      </c>
      <c r="D53" s="3" t="s">
        <v>24</v>
      </c>
      <c r="E53" s="3" t="s">
        <v>3</v>
      </c>
      <c r="F53" s="7">
        <f>F52+TIME(1,30,0)</f>
        <v>0.54166666666666674</v>
      </c>
      <c r="G53" s="14">
        <f>F53-TIME(0,20,0)</f>
        <v>0.5277777777777779</v>
      </c>
      <c r="H53" s="2"/>
      <c r="I53" s="2">
        <v>14</v>
      </c>
    </row>
    <row r="54" spans="1:9" ht="14.25" customHeight="1">
      <c r="A54" s="3">
        <v>3</v>
      </c>
      <c r="B54" s="3" t="s">
        <v>33</v>
      </c>
      <c r="C54" s="3" t="s">
        <v>9</v>
      </c>
      <c r="D54" s="3" t="s">
        <v>38</v>
      </c>
      <c r="E54" s="3" t="s">
        <v>3</v>
      </c>
      <c r="F54" s="43">
        <f>F53+TIME(1,30,0)</f>
        <v>0.60416666666666674</v>
      </c>
      <c r="G54" s="44">
        <f>F54-TIME(0,20,0)</f>
        <v>0.5902777777777779</v>
      </c>
      <c r="H54" s="52"/>
      <c r="I54" s="2">
        <v>13</v>
      </c>
    </row>
    <row r="55" spans="1:9" ht="14.25" customHeight="1">
      <c r="A55" s="3">
        <v>4</v>
      </c>
      <c r="B55" s="3" t="s">
        <v>11</v>
      </c>
      <c r="C55" s="3" t="s">
        <v>9</v>
      </c>
      <c r="D55" s="3" t="s">
        <v>23</v>
      </c>
      <c r="E55" s="3" t="s">
        <v>3</v>
      </c>
      <c r="F55" s="43"/>
      <c r="G55" s="46"/>
      <c r="H55" s="52"/>
      <c r="I55" s="2">
        <v>20</v>
      </c>
    </row>
    <row r="57" spans="1:9" ht="14.25" customHeight="1">
      <c r="A57" s="3" t="s">
        <v>15</v>
      </c>
      <c r="B57" s="3" t="s">
        <v>8</v>
      </c>
      <c r="C57" s="3" t="s">
        <v>7</v>
      </c>
      <c r="D57" s="3" t="s">
        <v>13</v>
      </c>
      <c r="E57" s="3" t="s">
        <v>0</v>
      </c>
      <c r="F57" s="3" t="s">
        <v>1</v>
      </c>
      <c r="G57" s="8" t="s">
        <v>2</v>
      </c>
      <c r="H57" s="3"/>
      <c r="I57" s="3" t="s">
        <v>5</v>
      </c>
    </row>
    <row r="58" spans="1:9" ht="14.25" customHeight="1">
      <c r="A58" s="37">
        <v>1</v>
      </c>
      <c r="B58" s="3" t="s">
        <v>6</v>
      </c>
      <c r="C58" s="3" t="s">
        <v>9</v>
      </c>
      <c r="D58" s="3" t="s">
        <v>39</v>
      </c>
      <c r="E58" s="3" t="s">
        <v>3</v>
      </c>
      <c r="F58" s="43">
        <v>0.4375</v>
      </c>
      <c r="G58" s="44">
        <f>F58-TIME(0,20,0)</f>
        <v>0.4236111111111111</v>
      </c>
      <c r="H58" s="37"/>
      <c r="I58" s="2">
        <v>17</v>
      </c>
    </row>
    <row r="59" spans="1:9" ht="14.25" customHeight="1">
      <c r="A59" s="37"/>
      <c r="B59" s="3" t="s">
        <v>6</v>
      </c>
      <c r="C59" s="3" t="s">
        <v>10</v>
      </c>
      <c r="D59" s="3" t="s">
        <v>39</v>
      </c>
      <c r="E59" s="3" t="s">
        <v>3</v>
      </c>
      <c r="F59" s="43"/>
      <c r="G59" s="44"/>
      <c r="H59" s="31"/>
      <c r="I59" s="2">
        <v>7</v>
      </c>
    </row>
  </sheetData>
  <mergeCells count="68">
    <mergeCell ref="F54:F55"/>
    <mergeCell ref="G54:G55"/>
    <mergeCell ref="H54:H55"/>
    <mergeCell ref="H35:H36"/>
    <mergeCell ref="H39:H40"/>
    <mergeCell ref="A48:I48"/>
    <mergeCell ref="A49:I49"/>
    <mergeCell ref="A35:A36"/>
    <mergeCell ref="F35:F36"/>
    <mergeCell ref="G35:G36"/>
    <mergeCell ref="F10:F11"/>
    <mergeCell ref="G10:G11"/>
    <mergeCell ref="A1:I1"/>
    <mergeCell ref="A2:I2"/>
    <mergeCell ref="A3:I3"/>
    <mergeCell ref="A5:A6"/>
    <mergeCell ref="F5:F6"/>
    <mergeCell ref="G5:G6"/>
    <mergeCell ref="A16:A18"/>
    <mergeCell ref="B16:B18"/>
    <mergeCell ref="D16:D18"/>
    <mergeCell ref="F16:F18"/>
    <mergeCell ref="G16:G18"/>
    <mergeCell ref="A19:A21"/>
    <mergeCell ref="F22:F25"/>
    <mergeCell ref="D26:D27"/>
    <mergeCell ref="F26:F27"/>
    <mergeCell ref="G26:G27"/>
    <mergeCell ref="F19:F21"/>
    <mergeCell ref="G19:G21"/>
    <mergeCell ref="A28:A29"/>
    <mergeCell ref="D28:D29"/>
    <mergeCell ref="F28:F29"/>
    <mergeCell ref="G28:G29"/>
    <mergeCell ref="B28:B29"/>
    <mergeCell ref="C28:C29"/>
    <mergeCell ref="H33:H34"/>
    <mergeCell ref="A58:A59"/>
    <mergeCell ref="F58:F59"/>
    <mergeCell ref="G58:G59"/>
    <mergeCell ref="H58:H59"/>
    <mergeCell ref="A52:A53"/>
    <mergeCell ref="A37:A38"/>
    <mergeCell ref="F37:F38"/>
    <mergeCell ref="G37:G38"/>
    <mergeCell ref="H37:H38"/>
    <mergeCell ref="A39:A40"/>
    <mergeCell ref="F39:F40"/>
    <mergeCell ref="G39:G40"/>
    <mergeCell ref="A33:A34"/>
    <mergeCell ref="F33:F34"/>
    <mergeCell ref="G33:G34"/>
    <mergeCell ref="I28:I29"/>
    <mergeCell ref="A22:A25"/>
    <mergeCell ref="A26:A27"/>
    <mergeCell ref="G22:G25"/>
    <mergeCell ref="A8:A9"/>
    <mergeCell ref="A10:A11"/>
    <mergeCell ref="C16:C17"/>
    <mergeCell ref="B19:B21"/>
    <mergeCell ref="C19:C21"/>
    <mergeCell ref="D19:D21"/>
    <mergeCell ref="B22:B23"/>
    <mergeCell ref="C22:C23"/>
    <mergeCell ref="D22:D23"/>
    <mergeCell ref="F8:F9"/>
    <mergeCell ref="G8:G9"/>
    <mergeCell ref="H24:H25"/>
  </mergeCells>
  <phoneticPr fontId="1"/>
  <pageMargins left="0.7" right="0.7" top="0.75" bottom="0.75" header="0.3" footer="0.3"/>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tabSelected="1" workbookViewId="0">
      <selection activeCell="N12" sqref="N12"/>
    </sheetView>
  </sheetViews>
  <sheetFormatPr baseColWidth="10" defaultColWidth="11" defaultRowHeight="18"/>
  <cols>
    <col min="1" max="1" width="25" customWidth="1"/>
    <col min="2" max="3" width="5.6640625" customWidth="1"/>
    <col min="4" max="4" width="18" customWidth="1"/>
    <col min="5" max="9" width="10.6640625" customWidth="1"/>
  </cols>
  <sheetData>
    <row r="1" spans="1:9" ht="27">
      <c r="A1" s="26" t="s">
        <v>49</v>
      </c>
    </row>
    <row r="3" spans="1:9">
      <c r="A3" s="15" t="s">
        <v>50</v>
      </c>
    </row>
    <row r="4" spans="1:9">
      <c r="A4" s="16" t="s">
        <v>51</v>
      </c>
      <c r="B4" s="17">
        <v>9</v>
      </c>
    </row>
    <row r="5" spans="1:9">
      <c r="A5" s="16" t="s">
        <v>52</v>
      </c>
      <c r="B5" s="17">
        <v>8</v>
      </c>
    </row>
    <row r="6" spans="1:9">
      <c r="A6" s="16" t="s">
        <v>53</v>
      </c>
      <c r="B6" s="17">
        <v>6</v>
      </c>
    </row>
    <row r="7" spans="1:9">
      <c r="A7" s="16" t="s">
        <v>54</v>
      </c>
      <c r="B7" s="17">
        <v>16</v>
      </c>
    </row>
    <row r="8" spans="1:9">
      <c r="A8" s="16" t="s">
        <v>56</v>
      </c>
      <c r="B8" s="17">
        <v>9</v>
      </c>
    </row>
    <row r="9" spans="1:9">
      <c r="A9" s="16" t="s">
        <v>57</v>
      </c>
      <c r="B9" s="17">
        <v>9</v>
      </c>
    </row>
    <row r="10" spans="1:9">
      <c r="A10" s="16" t="s">
        <v>58</v>
      </c>
      <c r="B10" s="17">
        <v>8</v>
      </c>
    </row>
    <row r="11" spans="1:9">
      <c r="A11" s="16" t="s">
        <v>59</v>
      </c>
      <c r="B11" s="17">
        <v>5</v>
      </c>
    </row>
    <row r="14" spans="1:9">
      <c r="A14" s="18" t="s">
        <v>60</v>
      </c>
      <c r="B14" s="18" t="s">
        <v>61</v>
      </c>
      <c r="C14" s="18" t="s">
        <v>62</v>
      </c>
      <c r="D14" s="18" t="s">
        <v>63</v>
      </c>
      <c r="E14" s="18" t="s">
        <v>64</v>
      </c>
      <c r="F14" s="18" t="s">
        <v>65</v>
      </c>
      <c r="G14" s="18" t="s">
        <v>66</v>
      </c>
      <c r="H14" s="18" t="s">
        <v>67</v>
      </c>
      <c r="I14" s="18" t="s">
        <v>68</v>
      </c>
    </row>
    <row r="15" spans="1:9">
      <c r="A15" s="19" t="s">
        <v>125</v>
      </c>
      <c r="B15" s="19" t="s">
        <v>74</v>
      </c>
      <c r="C15" s="19" t="s">
        <v>75</v>
      </c>
      <c r="D15" s="21" t="s">
        <v>81</v>
      </c>
      <c r="E15" s="19">
        <f>ﾄﾗｯｸ!I10</f>
        <v>16</v>
      </c>
      <c r="F15" s="19">
        <f>ﾄﾗｯｸ!J10</f>
        <v>3</v>
      </c>
      <c r="G15" s="19">
        <f>$B$6</f>
        <v>6</v>
      </c>
      <c r="H15" s="19">
        <f t="shared" ref="H15:H30" si="0">F15*G15</f>
        <v>18</v>
      </c>
      <c r="I15" s="19">
        <f t="shared" ref="I15:I30" si="1">H15-E15</f>
        <v>2</v>
      </c>
    </row>
    <row r="16" spans="1:9">
      <c r="A16" s="19" t="s">
        <v>125</v>
      </c>
      <c r="B16" s="19" t="s">
        <v>74</v>
      </c>
      <c r="C16" s="19" t="s">
        <v>77</v>
      </c>
      <c r="D16" s="21" t="s">
        <v>83</v>
      </c>
      <c r="E16" s="19">
        <f>ﾄﾗｯｸ!I11</f>
        <v>38</v>
      </c>
      <c r="F16" s="19">
        <f>ﾄﾗｯｸ!J11</f>
        <v>7</v>
      </c>
      <c r="G16" s="19">
        <f>$B$6</f>
        <v>6</v>
      </c>
      <c r="H16" s="19">
        <f t="shared" si="0"/>
        <v>42</v>
      </c>
      <c r="I16" s="19">
        <f t="shared" si="1"/>
        <v>4</v>
      </c>
    </row>
    <row r="17" spans="1:9">
      <c r="A17" s="19" t="s">
        <v>125</v>
      </c>
      <c r="B17" s="19" t="s">
        <v>90</v>
      </c>
      <c r="C17" s="19" t="s">
        <v>77</v>
      </c>
      <c r="D17" s="21" t="s">
        <v>91</v>
      </c>
      <c r="E17" s="19">
        <f>ﾄﾗｯｸ!I19</f>
        <v>27</v>
      </c>
      <c r="F17" s="19">
        <f>ﾄﾗｯｸ!J19</f>
        <v>3</v>
      </c>
      <c r="G17" s="19">
        <f>$B$8</f>
        <v>9</v>
      </c>
      <c r="H17" s="19">
        <f t="shared" si="0"/>
        <v>27</v>
      </c>
      <c r="I17" s="19">
        <f t="shared" si="1"/>
        <v>0</v>
      </c>
    </row>
    <row r="18" spans="1:9">
      <c r="A18" s="19" t="s">
        <v>125</v>
      </c>
      <c r="B18" s="19" t="s">
        <v>74</v>
      </c>
      <c r="C18" s="19" t="s">
        <v>77</v>
      </c>
      <c r="D18" s="21" t="s">
        <v>92</v>
      </c>
      <c r="E18" s="19">
        <f>ﾄﾗｯｸ!I20</f>
        <v>15</v>
      </c>
      <c r="F18" s="19">
        <f>ﾄﾗｯｸ!J20</f>
        <v>2</v>
      </c>
      <c r="G18" s="19">
        <f>$B$9</f>
        <v>9</v>
      </c>
      <c r="H18" s="19">
        <f t="shared" si="0"/>
        <v>18</v>
      </c>
      <c r="I18" s="19">
        <f t="shared" si="1"/>
        <v>3</v>
      </c>
    </row>
    <row r="19" spans="1:9">
      <c r="A19" s="19" t="s">
        <v>125</v>
      </c>
      <c r="B19" s="19" t="s">
        <v>86</v>
      </c>
      <c r="C19" s="19" t="s">
        <v>77</v>
      </c>
      <c r="D19" s="21" t="s">
        <v>93</v>
      </c>
      <c r="E19" s="19">
        <f>ﾄﾗｯｸ!I21</f>
        <v>22</v>
      </c>
      <c r="F19" s="19">
        <f>ﾄﾗｯｸ!J21</f>
        <v>3</v>
      </c>
      <c r="G19" s="19">
        <f>$B$8</f>
        <v>9</v>
      </c>
      <c r="H19" s="19">
        <f t="shared" si="0"/>
        <v>27</v>
      </c>
      <c r="I19" s="19">
        <f t="shared" si="1"/>
        <v>5</v>
      </c>
    </row>
    <row r="20" spans="1:9">
      <c r="A20" s="19" t="s">
        <v>125</v>
      </c>
      <c r="B20" s="19" t="s">
        <v>90</v>
      </c>
      <c r="C20" s="19" t="s">
        <v>75</v>
      </c>
      <c r="D20" s="21" t="s">
        <v>95</v>
      </c>
      <c r="E20" s="19">
        <f>ﾄﾗｯｸ!I23</f>
        <v>15</v>
      </c>
      <c r="F20" s="19">
        <f>ﾄﾗｯｸ!J23</f>
        <v>2</v>
      </c>
      <c r="G20" s="19">
        <f>$B$8</f>
        <v>9</v>
      </c>
      <c r="H20" s="19">
        <f t="shared" si="0"/>
        <v>18</v>
      </c>
      <c r="I20" s="19">
        <f t="shared" si="1"/>
        <v>3</v>
      </c>
    </row>
    <row r="21" spans="1:9">
      <c r="A21" s="19" t="s">
        <v>125</v>
      </c>
      <c r="B21" s="19" t="s">
        <v>74</v>
      </c>
      <c r="C21" s="19" t="s">
        <v>75</v>
      </c>
      <c r="D21" s="21" t="s">
        <v>96</v>
      </c>
      <c r="E21" s="19">
        <f>ﾄﾗｯｸ!I24</f>
        <v>16</v>
      </c>
      <c r="F21" s="19">
        <f>ﾄﾗｯｸ!J24</f>
        <v>2</v>
      </c>
      <c r="G21" s="19">
        <f>$B$9</f>
        <v>9</v>
      </c>
      <c r="H21" s="19">
        <f t="shared" si="0"/>
        <v>18</v>
      </c>
      <c r="I21" s="19">
        <f t="shared" si="1"/>
        <v>2</v>
      </c>
    </row>
    <row r="22" spans="1:9">
      <c r="A22" s="19" t="s">
        <v>125</v>
      </c>
      <c r="B22" s="19" t="s">
        <v>86</v>
      </c>
      <c r="C22" s="19" t="s">
        <v>75</v>
      </c>
      <c r="D22" s="21" t="s">
        <v>97</v>
      </c>
      <c r="E22" s="19">
        <f>ﾄﾗｯｸ!I25</f>
        <v>14</v>
      </c>
      <c r="F22" s="19">
        <f>ﾄﾗｯｸ!J25</f>
        <v>2</v>
      </c>
      <c r="G22" s="19">
        <f>$B$8</f>
        <v>9</v>
      </c>
      <c r="H22" s="19">
        <f t="shared" si="0"/>
        <v>18</v>
      </c>
      <c r="I22" s="19">
        <f t="shared" si="1"/>
        <v>4</v>
      </c>
    </row>
    <row r="23" spans="1:9">
      <c r="A23" s="19" t="s">
        <v>125</v>
      </c>
      <c r="B23" s="19" t="s">
        <v>74</v>
      </c>
      <c r="C23" s="19" t="s">
        <v>77</v>
      </c>
      <c r="D23" s="21" t="s">
        <v>51</v>
      </c>
      <c r="E23" s="19">
        <f>ﾄﾗｯｸ!I27</f>
        <v>820</v>
      </c>
      <c r="F23" s="19">
        <f>ﾄﾗｯｸ!J27</f>
        <v>92</v>
      </c>
      <c r="G23" s="19">
        <f>$B$4</f>
        <v>9</v>
      </c>
      <c r="H23" s="19">
        <f t="shared" si="0"/>
        <v>828</v>
      </c>
      <c r="I23" s="19">
        <f t="shared" si="1"/>
        <v>8</v>
      </c>
    </row>
    <row r="24" spans="1:9">
      <c r="A24" s="19" t="s">
        <v>125</v>
      </c>
      <c r="B24" s="19" t="s">
        <v>74</v>
      </c>
      <c r="C24" s="19" t="s">
        <v>75</v>
      </c>
      <c r="D24" s="21" t="s">
        <v>51</v>
      </c>
      <c r="E24" s="19">
        <f>ﾄﾗｯｸ!I51</f>
        <v>225</v>
      </c>
      <c r="F24" s="19">
        <f>ﾄﾗｯｸ!J51</f>
        <v>25</v>
      </c>
      <c r="G24" s="19">
        <f>$B$4</f>
        <v>9</v>
      </c>
      <c r="H24" s="19">
        <f t="shared" si="0"/>
        <v>225</v>
      </c>
      <c r="I24" s="19">
        <f t="shared" si="1"/>
        <v>0</v>
      </c>
    </row>
    <row r="25" spans="1:9">
      <c r="A25" s="19" t="s">
        <v>125</v>
      </c>
      <c r="B25" s="19" t="s">
        <v>74</v>
      </c>
      <c r="C25" s="19" t="s">
        <v>77</v>
      </c>
      <c r="D25" s="21" t="s">
        <v>54</v>
      </c>
      <c r="E25" s="19">
        <f>ﾄﾗｯｸ!I64</f>
        <v>94</v>
      </c>
      <c r="F25" s="19">
        <f>ﾄﾗｯｸ!J64</f>
        <v>6</v>
      </c>
      <c r="G25" s="19">
        <f>$B$7</f>
        <v>16</v>
      </c>
      <c r="H25" s="19">
        <f t="shared" si="0"/>
        <v>96</v>
      </c>
      <c r="I25" s="19">
        <f t="shared" si="1"/>
        <v>2</v>
      </c>
    </row>
    <row r="26" spans="1:9">
      <c r="A26" s="19" t="s">
        <v>125</v>
      </c>
      <c r="B26" s="19" t="s">
        <v>74</v>
      </c>
      <c r="C26" s="19" t="s">
        <v>75</v>
      </c>
      <c r="D26" s="21" t="s">
        <v>54</v>
      </c>
      <c r="E26" s="19">
        <f>ﾄﾗｯｸ!I66</f>
        <v>52</v>
      </c>
      <c r="F26" s="19">
        <f>ﾄﾗｯｸ!J66</f>
        <v>4</v>
      </c>
      <c r="G26" s="19">
        <f>$B$7</f>
        <v>16</v>
      </c>
      <c r="H26" s="19">
        <f t="shared" si="0"/>
        <v>64</v>
      </c>
      <c r="I26" s="19">
        <f t="shared" si="1"/>
        <v>12</v>
      </c>
    </row>
    <row r="27" spans="1:9">
      <c r="A27" s="19" t="s">
        <v>125</v>
      </c>
      <c r="B27" s="19" t="s">
        <v>74</v>
      </c>
      <c r="C27" s="19" t="s">
        <v>77</v>
      </c>
      <c r="D27" s="21" t="s">
        <v>52</v>
      </c>
      <c r="E27" s="19">
        <f>ﾄﾗｯｸ!I67</f>
        <v>372</v>
      </c>
      <c r="F27" s="19">
        <f>ﾄﾗｯｸ!J67</f>
        <v>47</v>
      </c>
      <c r="G27" s="19">
        <f>$B$5</f>
        <v>8</v>
      </c>
      <c r="H27" s="19">
        <f t="shared" si="0"/>
        <v>376</v>
      </c>
      <c r="I27" s="19">
        <f t="shared" si="1"/>
        <v>4</v>
      </c>
    </row>
    <row r="28" spans="1:9">
      <c r="A28" s="19" t="s">
        <v>125</v>
      </c>
      <c r="B28" s="19" t="s">
        <v>74</v>
      </c>
      <c r="C28" s="19" t="s">
        <v>75</v>
      </c>
      <c r="D28" s="21" t="s">
        <v>52</v>
      </c>
      <c r="E28" s="19">
        <f>ﾄﾗｯｸ!I79</f>
        <v>101</v>
      </c>
      <c r="F28" s="19">
        <f>ﾄﾗｯｸ!J79</f>
        <v>13</v>
      </c>
      <c r="G28" s="19">
        <f>$B$5</f>
        <v>8</v>
      </c>
      <c r="H28" s="19">
        <f t="shared" si="0"/>
        <v>104</v>
      </c>
      <c r="I28" s="19">
        <f t="shared" si="1"/>
        <v>3</v>
      </c>
    </row>
    <row r="29" spans="1:9">
      <c r="A29" s="19" t="s">
        <v>125</v>
      </c>
      <c r="B29" s="19" t="s">
        <v>74</v>
      </c>
      <c r="C29" s="19" t="s">
        <v>77</v>
      </c>
      <c r="D29" s="21" t="s">
        <v>122</v>
      </c>
      <c r="E29" s="19">
        <f>ﾄﾗｯｸ!I85</f>
        <v>180</v>
      </c>
      <c r="F29" s="19">
        <f>ﾄﾗｯｸ!J85</f>
        <v>30</v>
      </c>
      <c r="G29" s="19">
        <f>$B$6</f>
        <v>6</v>
      </c>
      <c r="H29" s="19">
        <f t="shared" si="0"/>
        <v>180</v>
      </c>
      <c r="I29" s="19">
        <f t="shared" si="1"/>
        <v>0</v>
      </c>
    </row>
    <row r="30" spans="1:9">
      <c r="A30" s="19" t="s">
        <v>125</v>
      </c>
      <c r="B30" s="19" t="s">
        <v>74</v>
      </c>
      <c r="C30" s="19" t="s">
        <v>75</v>
      </c>
      <c r="D30" s="21" t="s">
        <v>122</v>
      </c>
      <c r="E30" s="19">
        <f>ﾄﾗｯｸ!I95</f>
        <v>41</v>
      </c>
      <c r="F30" s="19">
        <f>ﾄﾗｯｸ!J95</f>
        <v>7</v>
      </c>
      <c r="G30" s="19">
        <f>$B$6</f>
        <v>6</v>
      </c>
      <c r="H30" s="19">
        <f t="shared" si="0"/>
        <v>42</v>
      </c>
      <c r="I30" s="19">
        <f t="shared" si="1"/>
        <v>1</v>
      </c>
    </row>
    <row r="31" spans="1:9">
      <c r="A31" s="19" t="s">
        <v>126</v>
      </c>
      <c r="B31" s="19" t="s">
        <v>86</v>
      </c>
      <c r="C31" s="19" t="s">
        <v>75</v>
      </c>
      <c r="D31" s="21" t="s">
        <v>127</v>
      </c>
      <c r="E31" s="19">
        <f>幅3棒高補助!I6</f>
        <v>6</v>
      </c>
      <c r="F31" s="19"/>
      <c r="G31" s="19"/>
      <c r="H31" s="19"/>
      <c r="I31" s="19">
        <f t="shared" ref="I31:I55" si="2">$B$11</f>
        <v>5</v>
      </c>
    </row>
    <row r="32" spans="1:9">
      <c r="A32" s="19" t="s">
        <v>126</v>
      </c>
      <c r="B32" s="19" t="s">
        <v>90</v>
      </c>
      <c r="C32" s="19" t="s">
        <v>75</v>
      </c>
      <c r="D32" s="21" t="s">
        <v>127</v>
      </c>
      <c r="E32" s="19">
        <f>幅3棒高補助!I8</f>
        <v>14</v>
      </c>
      <c r="F32" s="19"/>
      <c r="G32" s="19"/>
      <c r="H32" s="19"/>
      <c r="I32" s="19">
        <f t="shared" si="2"/>
        <v>5</v>
      </c>
    </row>
    <row r="33" spans="1:9">
      <c r="A33" s="19" t="s">
        <v>126</v>
      </c>
      <c r="B33" s="19" t="s">
        <v>86</v>
      </c>
      <c r="C33" s="19" t="s">
        <v>77</v>
      </c>
      <c r="D33" s="21" t="s">
        <v>127</v>
      </c>
      <c r="E33" s="19">
        <f>幅3棒高補助!I7</f>
        <v>11</v>
      </c>
      <c r="F33" s="19"/>
      <c r="G33" s="19"/>
      <c r="H33" s="19"/>
      <c r="I33" s="19">
        <f t="shared" si="2"/>
        <v>5</v>
      </c>
    </row>
    <row r="34" spans="1:9">
      <c r="A34" s="19" t="s">
        <v>126</v>
      </c>
      <c r="B34" s="19" t="s">
        <v>90</v>
      </c>
      <c r="C34" s="19" t="s">
        <v>77</v>
      </c>
      <c r="D34" s="21" t="s">
        <v>127</v>
      </c>
      <c r="E34" s="19">
        <f>幅3棒高補助!I12</f>
        <v>14</v>
      </c>
      <c r="F34" s="19"/>
      <c r="G34" s="19"/>
      <c r="H34" s="19"/>
      <c r="I34" s="19">
        <f t="shared" si="2"/>
        <v>5</v>
      </c>
    </row>
    <row r="35" spans="1:9">
      <c r="A35" s="19" t="s">
        <v>126</v>
      </c>
      <c r="B35" s="19" t="s">
        <v>86</v>
      </c>
      <c r="C35" s="19" t="s">
        <v>77</v>
      </c>
      <c r="D35" s="21" t="s">
        <v>128</v>
      </c>
      <c r="E35" s="19">
        <f>幅3棒高補助!I16+幅3棒高補助!I17</f>
        <v>34</v>
      </c>
      <c r="F35" s="19"/>
      <c r="G35" s="19"/>
      <c r="H35" s="19"/>
      <c r="I35" s="19">
        <f t="shared" si="2"/>
        <v>5</v>
      </c>
    </row>
    <row r="36" spans="1:9">
      <c r="A36" s="19" t="s">
        <v>126</v>
      </c>
      <c r="B36" s="19" t="s">
        <v>86</v>
      </c>
      <c r="C36" s="19" t="s">
        <v>75</v>
      </c>
      <c r="D36" s="21" t="s">
        <v>128</v>
      </c>
      <c r="E36" s="19">
        <f>幅3棒高補助!I18</f>
        <v>18</v>
      </c>
      <c r="F36" s="19"/>
      <c r="G36" s="19"/>
      <c r="H36" s="19"/>
      <c r="I36" s="19">
        <f t="shared" si="2"/>
        <v>5</v>
      </c>
    </row>
    <row r="37" spans="1:9">
      <c r="A37" s="19" t="s">
        <v>126</v>
      </c>
      <c r="B37" s="19" t="s">
        <v>90</v>
      </c>
      <c r="C37" s="19" t="s">
        <v>77</v>
      </c>
      <c r="D37" s="21" t="s">
        <v>128</v>
      </c>
      <c r="E37" s="19">
        <f>幅3棒高補助!I19+幅3棒高補助!I20+幅3棒高補助!I21</f>
        <v>82</v>
      </c>
      <c r="F37" s="19"/>
      <c r="G37" s="19"/>
      <c r="H37" s="19"/>
      <c r="I37" s="19">
        <f t="shared" si="2"/>
        <v>5</v>
      </c>
    </row>
    <row r="38" spans="1:9">
      <c r="A38" s="19" t="s">
        <v>126</v>
      </c>
      <c r="B38" s="19" t="s">
        <v>90</v>
      </c>
      <c r="C38" s="19" t="s">
        <v>75</v>
      </c>
      <c r="D38" s="21" t="s">
        <v>128</v>
      </c>
      <c r="E38" s="19">
        <f>幅3棒高補助!I22+幅3棒高補助!I23</f>
        <v>42</v>
      </c>
      <c r="F38" s="19"/>
      <c r="G38" s="19"/>
      <c r="H38" s="19"/>
      <c r="I38" s="19">
        <f t="shared" si="2"/>
        <v>5</v>
      </c>
    </row>
    <row r="39" spans="1:9">
      <c r="A39" s="19" t="s">
        <v>126</v>
      </c>
      <c r="B39" s="19" t="s">
        <v>86</v>
      </c>
      <c r="C39" s="19" t="s">
        <v>77</v>
      </c>
      <c r="D39" s="21" t="s">
        <v>129</v>
      </c>
      <c r="E39" s="19">
        <f>幅3棒高補助!I26</f>
        <v>6</v>
      </c>
      <c r="F39" s="19"/>
      <c r="G39" s="19"/>
      <c r="H39" s="19"/>
      <c r="I39" s="19">
        <f t="shared" si="2"/>
        <v>5</v>
      </c>
    </row>
    <row r="40" spans="1:9">
      <c r="A40" s="19" t="s">
        <v>126</v>
      </c>
      <c r="B40" s="19" t="s">
        <v>90</v>
      </c>
      <c r="C40" s="19" t="s">
        <v>75</v>
      </c>
      <c r="D40" s="21" t="s">
        <v>129</v>
      </c>
      <c r="E40" s="19">
        <f>幅3棒高補助!I27</f>
        <v>9</v>
      </c>
      <c r="F40" s="19"/>
      <c r="G40" s="19"/>
      <c r="H40" s="19"/>
      <c r="I40" s="19">
        <f t="shared" si="2"/>
        <v>5</v>
      </c>
    </row>
    <row r="41" spans="1:9">
      <c r="A41" s="19" t="s">
        <v>126</v>
      </c>
      <c r="B41" s="19" t="s">
        <v>90</v>
      </c>
      <c r="C41" s="19" t="s">
        <v>77</v>
      </c>
      <c r="D41" s="21" t="s">
        <v>129</v>
      </c>
      <c r="E41" s="19">
        <f>幅3棒高補助!I28</f>
        <v>41</v>
      </c>
      <c r="F41" s="19"/>
      <c r="G41" s="19"/>
      <c r="H41" s="19"/>
      <c r="I41" s="19">
        <f t="shared" si="2"/>
        <v>5</v>
      </c>
    </row>
    <row r="42" spans="1:9">
      <c r="A42" s="19" t="s">
        <v>126</v>
      </c>
      <c r="B42" s="19" t="s">
        <v>86</v>
      </c>
      <c r="C42" s="19" t="s">
        <v>77</v>
      </c>
      <c r="D42" s="21" t="s">
        <v>130</v>
      </c>
      <c r="E42" s="19">
        <f>幅3棒高補助!I32</f>
        <v>15</v>
      </c>
      <c r="F42" s="19"/>
      <c r="G42" s="19"/>
      <c r="H42" s="19"/>
      <c r="I42" s="19">
        <f t="shared" si="2"/>
        <v>5</v>
      </c>
    </row>
    <row r="43" spans="1:9">
      <c r="A43" s="19" t="s">
        <v>126</v>
      </c>
      <c r="B43" s="19" t="s">
        <v>90</v>
      </c>
      <c r="C43" s="19" t="s">
        <v>75</v>
      </c>
      <c r="D43" s="21" t="s">
        <v>131</v>
      </c>
      <c r="E43" s="19">
        <f>幅3棒高補助!I33</f>
        <v>17</v>
      </c>
      <c r="F43" s="19"/>
      <c r="G43" s="19"/>
      <c r="H43" s="19"/>
      <c r="I43" s="19">
        <f t="shared" si="2"/>
        <v>5</v>
      </c>
    </row>
    <row r="44" spans="1:9">
      <c r="A44" s="19" t="s">
        <v>126</v>
      </c>
      <c r="B44" s="19" t="s">
        <v>132</v>
      </c>
      <c r="C44" s="19" t="s">
        <v>77</v>
      </c>
      <c r="D44" s="21" t="s">
        <v>133</v>
      </c>
      <c r="E44" s="19">
        <f>幅3棒高補助!I34</f>
        <v>6</v>
      </c>
      <c r="F44" s="19"/>
      <c r="G44" s="19"/>
      <c r="H44" s="19"/>
      <c r="I44" s="19">
        <f t="shared" si="2"/>
        <v>5</v>
      </c>
    </row>
    <row r="45" spans="1:9">
      <c r="A45" s="19" t="s">
        <v>126</v>
      </c>
      <c r="B45" s="19" t="s">
        <v>134</v>
      </c>
      <c r="C45" s="19" t="s">
        <v>77</v>
      </c>
      <c r="D45" s="21" t="s">
        <v>135</v>
      </c>
      <c r="E45" s="19">
        <f>幅3棒高補助!I36</f>
        <v>19</v>
      </c>
      <c r="F45" s="19"/>
      <c r="G45" s="19"/>
      <c r="H45" s="19"/>
      <c r="I45" s="19">
        <f t="shared" si="2"/>
        <v>5</v>
      </c>
    </row>
    <row r="46" spans="1:9">
      <c r="A46" s="19" t="s">
        <v>126</v>
      </c>
      <c r="B46" s="19" t="s">
        <v>86</v>
      </c>
      <c r="C46" s="19" t="s">
        <v>75</v>
      </c>
      <c r="D46" s="21" t="s">
        <v>136</v>
      </c>
      <c r="E46" s="19">
        <f>幅3棒高補助!I37</f>
        <v>9</v>
      </c>
      <c r="F46" s="19"/>
      <c r="G46" s="19"/>
      <c r="H46" s="19"/>
      <c r="I46" s="19">
        <f t="shared" si="2"/>
        <v>5</v>
      </c>
    </row>
    <row r="47" spans="1:9">
      <c r="A47" s="19" t="s">
        <v>126</v>
      </c>
      <c r="B47" s="19" t="s">
        <v>90</v>
      </c>
      <c r="C47" s="19" t="s">
        <v>75</v>
      </c>
      <c r="D47" s="21" t="s">
        <v>137</v>
      </c>
      <c r="E47" s="19">
        <f>幅3棒高補助!I44</f>
        <v>21</v>
      </c>
      <c r="F47" s="19"/>
      <c r="G47" s="19"/>
      <c r="H47" s="19"/>
      <c r="I47" s="19">
        <f t="shared" si="2"/>
        <v>5</v>
      </c>
    </row>
    <row r="48" spans="1:9">
      <c r="A48" s="19" t="s">
        <v>126</v>
      </c>
      <c r="B48" s="19" t="s">
        <v>90</v>
      </c>
      <c r="C48" s="19" t="s">
        <v>77</v>
      </c>
      <c r="D48" s="21" t="s">
        <v>138</v>
      </c>
      <c r="E48" s="19">
        <f>幅3棒高補助!I45</f>
        <v>34</v>
      </c>
      <c r="F48" s="19"/>
      <c r="G48" s="19"/>
      <c r="H48" s="19"/>
      <c r="I48" s="19">
        <f t="shared" si="2"/>
        <v>5</v>
      </c>
    </row>
    <row r="49" spans="1:9">
      <c r="A49" s="19" t="s">
        <v>126</v>
      </c>
      <c r="B49" s="19" t="s">
        <v>86</v>
      </c>
      <c r="C49" s="19" t="s">
        <v>75</v>
      </c>
      <c r="D49" s="21" t="s">
        <v>139</v>
      </c>
      <c r="E49" s="19">
        <f>幅3棒高補助!I51</f>
        <v>10</v>
      </c>
      <c r="F49" s="19"/>
      <c r="G49" s="19"/>
      <c r="H49" s="19"/>
      <c r="I49" s="19">
        <f t="shared" si="2"/>
        <v>5</v>
      </c>
    </row>
    <row r="50" spans="1:9">
      <c r="A50" s="19" t="s">
        <v>126</v>
      </c>
      <c r="B50" s="19" t="s">
        <v>86</v>
      </c>
      <c r="C50" s="19" t="s">
        <v>77</v>
      </c>
      <c r="D50" s="21" t="s">
        <v>140</v>
      </c>
      <c r="E50" s="19">
        <f>幅3棒高補助!I52</f>
        <v>17</v>
      </c>
      <c r="F50" s="19"/>
      <c r="G50" s="19"/>
      <c r="H50" s="19"/>
      <c r="I50" s="19">
        <f t="shared" si="2"/>
        <v>5</v>
      </c>
    </row>
    <row r="51" spans="1:9">
      <c r="A51" s="19" t="s">
        <v>126</v>
      </c>
      <c r="B51" s="19" t="s">
        <v>90</v>
      </c>
      <c r="C51" s="19" t="s">
        <v>75</v>
      </c>
      <c r="D51" s="21" t="s">
        <v>139</v>
      </c>
      <c r="E51" s="19">
        <f>幅3棒高補助!I53</f>
        <v>14</v>
      </c>
      <c r="F51" s="19"/>
      <c r="G51" s="19"/>
      <c r="H51" s="19"/>
      <c r="I51" s="19">
        <f t="shared" si="2"/>
        <v>5</v>
      </c>
    </row>
    <row r="52" spans="1:9">
      <c r="A52" s="19" t="s">
        <v>126</v>
      </c>
      <c r="B52" s="19" t="s">
        <v>132</v>
      </c>
      <c r="C52" s="19" t="s">
        <v>77</v>
      </c>
      <c r="D52" s="21" t="s">
        <v>141</v>
      </c>
      <c r="E52" s="19">
        <f>幅3棒高補助!I54</f>
        <v>13</v>
      </c>
      <c r="F52" s="19"/>
      <c r="G52" s="19"/>
      <c r="H52" s="19"/>
      <c r="I52" s="19">
        <f t="shared" si="2"/>
        <v>5</v>
      </c>
    </row>
    <row r="53" spans="1:9">
      <c r="A53" s="19" t="s">
        <v>126</v>
      </c>
      <c r="B53" s="19" t="s">
        <v>134</v>
      </c>
      <c r="C53" s="19" t="s">
        <v>77</v>
      </c>
      <c r="D53" s="21" t="s">
        <v>142</v>
      </c>
      <c r="E53" s="19">
        <f>幅3棒高補助!I55</f>
        <v>20</v>
      </c>
      <c r="F53" s="19"/>
      <c r="G53" s="19"/>
      <c r="H53" s="19"/>
      <c r="I53" s="19">
        <f t="shared" si="2"/>
        <v>5</v>
      </c>
    </row>
    <row r="54" spans="1:9">
      <c r="A54" s="19" t="s">
        <v>126</v>
      </c>
      <c r="B54" s="19" t="s">
        <v>152</v>
      </c>
      <c r="C54" s="19" t="s">
        <v>77</v>
      </c>
      <c r="D54" s="21" t="s">
        <v>143</v>
      </c>
      <c r="E54" s="19">
        <f>幅3棒高補助!I58</f>
        <v>17</v>
      </c>
      <c r="F54" s="19"/>
      <c r="G54" s="19"/>
      <c r="H54" s="19"/>
      <c r="I54" s="19">
        <f t="shared" si="2"/>
        <v>5</v>
      </c>
    </row>
    <row r="55" spans="1:9">
      <c r="A55" s="19" t="s">
        <v>126</v>
      </c>
      <c r="B55" s="19" t="s">
        <v>152</v>
      </c>
      <c r="C55" s="19" t="s">
        <v>75</v>
      </c>
      <c r="D55" s="21" t="s">
        <v>143</v>
      </c>
      <c r="E55" s="19">
        <f>幅3棒高補助!I59</f>
        <v>7</v>
      </c>
      <c r="F55" s="19"/>
      <c r="G55" s="19"/>
      <c r="H55" s="19"/>
      <c r="I55" s="19">
        <f t="shared" si="2"/>
        <v>5</v>
      </c>
    </row>
    <row r="57" spans="1:9">
      <c r="A57" s="22" t="s">
        <v>144</v>
      </c>
    </row>
  </sheetData>
  <phoneticPr fontId="1"/>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ﾄﾗｯｸ</vt:lpstr>
      <vt:lpstr>幅3棒高補助</vt:lpstr>
      <vt:lpstr>当日枠</vt:lpstr>
    </vt:vector>
  </TitlesOfParts>
  <Company>TDJ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 Yoshimura</dc:creator>
  <cp:lastModifiedBy>kakekko@me.com</cp:lastModifiedBy>
  <cp:lastPrinted>2026-09-02T05:13:26Z</cp:lastPrinted>
  <dcterms:created xsi:type="dcterms:W3CDTF">2020-07-28T23:11:26Z</dcterms:created>
  <dcterms:modified xsi:type="dcterms:W3CDTF">2026-09-02T23:45:32Z</dcterms:modified>
</cp:coreProperties>
</file>